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4"/>
  </bookViews>
  <sheets>
    <sheet name="1polugodiste" sheetId="2" r:id="rId1"/>
    <sheet name="odsutnost1" sheetId="3" r:id="rId2"/>
    <sheet name="2.polugodiste " sheetId="4" r:id="rId3"/>
    <sheet name="odsutnost2" sheetId="5" r:id="rId4"/>
    <sheet name="objašnjenje" sheetId="1" r:id="rId5"/>
  </sheets>
  <externalReferences>
    <externalReference r:id="rId6"/>
  </externalReferences>
  <definedNames>
    <definedName name="_xlnm.Print_Area" localSheetId="0">'1polugodiste'!$A$1:$AG$75</definedName>
    <definedName name="_xlnm.Print_Area" localSheetId="2">'2.polugodiste '!$A$1:$AG$75</definedName>
  </definedNames>
  <calcPr calcId="152511"/>
</workbook>
</file>

<file path=xl/calcChain.xml><?xml version="1.0" encoding="utf-8"?>
<calcChain xmlns="http://schemas.openxmlformats.org/spreadsheetml/2006/main">
  <c r="Y41" i="4" l="1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E9" i="4"/>
  <c r="AN5" i="3"/>
  <c r="B26" i="3"/>
  <c r="B27" i="3"/>
  <c r="B34" i="3" l="1"/>
  <c r="B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10" i="4"/>
  <c r="AF38" i="5"/>
  <c r="P38" i="5"/>
  <c r="AL37" i="5"/>
  <c r="AL38" i="5" s="1"/>
  <c r="AJ37" i="5"/>
  <c r="AJ38" i="5" s="1"/>
  <c r="AH37" i="5"/>
  <c r="AH38" i="5" s="1"/>
  <c r="AF37" i="5"/>
  <c r="AD37" i="5"/>
  <c r="AD38" i="5" s="1"/>
  <c r="AB37" i="5"/>
  <c r="AB38" i="5" s="1"/>
  <c r="Z37" i="5"/>
  <c r="Z38" i="5" s="1"/>
  <c r="X37" i="5"/>
  <c r="X38" i="5" s="1"/>
  <c r="V37" i="5"/>
  <c r="V38" i="5" s="1"/>
  <c r="T37" i="5"/>
  <c r="T38" i="5" s="1"/>
  <c r="R37" i="5"/>
  <c r="R38" i="5" s="1"/>
  <c r="P37" i="5"/>
  <c r="N37" i="5"/>
  <c r="N38" i="5" s="1"/>
  <c r="L37" i="5"/>
  <c r="L38" i="5" s="1"/>
  <c r="J37" i="5"/>
  <c r="J38" i="5" s="1"/>
  <c r="H37" i="5"/>
  <c r="H38" i="5" s="1"/>
  <c r="F37" i="5"/>
  <c r="F38" i="5" s="1"/>
  <c r="D37" i="5"/>
  <c r="D38" i="5" s="1"/>
  <c r="AN36" i="5"/>
  <c r="AK36" i="5"/>
  <c r="AK38" i="5" s="1"/>
  <c r="AI36" i="5"/>
  <c r="AI38" i="5" s="1"/>
  <c r="AG36" i="5"/>
  <c r="AG38" i="5" s="1"/>
  <c r="AE36" i="5"/>
  <c r="AE38" i="5" s="1"/>
  <c r="AC36" i="5"/>
  <c r="AC38" i="5" s="1"/>
  <c r="AA36" i="5"/>
  <c r="AA38" i="5" s="1"/>
  <c r="Y36" i="5"/>
  <c r="Y38" i="5" s="1"/>
  <c r="W36" i="5"/>
  <c r="W38" i="5" s="1"/>
  <c r="U36" i="5"/>
  <c r="U38" i="5" s="1"/>
  <c r="S36" i="5"/>
  <c r="S38" i="5" s="1"/>
  <c r="Q36" i="5"/>
  <c r="Q38" i="5" s="1"/>
  <c r="O36" i="5"/>
  <c r="O38" i="5" s="1"/>
  <c r="M36" i="5"/>
  <c r="M38" i="5" s="1"/>
  <c r="K36" i="5"/>
  <c r="K38" i="5" s="1"/>
  <c r="I36" i="5"/>
  <c r="I38" i="5" s="1"/>
  <c r="G36" i="5"/>
  <c r="G38" i="5" s="1"/>
  <c r="E36" i="5"/>
  <c r="E38" i="5" s="1"/>
  <c r="C36" i="5"/>
  <c r="C38" i="5" s="1"/>
  <c r="AN35" i="5"/>
  <c r="Z41" i="4" s="1"/>
  <c r="AM35" i="5"/>
  <c r="A35" i="5"/>
  <c r="AN34" i="5"/>
  <c r="Z40" i="4" s="1"/>
  <c r="AM34" i="5"/>
  <c r="Y40" i="4" s="1"/>
  <c r="A34" i="5"/>
  <c r="AN33" i="5"/>
  <c r="Z39" i="4" s="1"/>
  <c r="AM33" i="5"/>
  <c r="Y39" i="4" s="1"/>
  <c r="A33" i="5"/>
  <c r="AN32" i="5"/>
  <c r="Z38" i="4" s="1"/>
  <c r="AM32" i="5"/>
  <c r="Y38" i="4" s="1"/>
  <c r="A32" i="5"/>
  <c r="AN31" i="5"/>
  <c r="Z37" i="4" s="1"/>
  <c r="AM31" i="5"/>
  <c r="Y37" i="4" s="1"/>
  <c r="A31" i="5"/>
  <c r="AN30" i="5"/>
  <c r="Z36" i="4" s="1"/>
  <c r="AM30" i="5"/>
  <c r="Y36" i="4" s="1"/>
  <c r="A30" i="5"/>
  <c r="AN29" i="5"/>
  <c r="Z35" i="4" s="1"/>
  <c r="AM29" i="5"/>
  <c r="Y35" i="4" s="1"/>
  <c r="A29" i="5"/>
  <c r="AN28" i="5"/>
  <c r="Z34" i="4" s="1"/>
  <c r="AM28" i="5"/>
  <c r="Y34" i="4" s="1"/>
  <c r="A28" i="5"/>
  <c r="AN27" i="5"/>
  <c r="Z33" i="4" s="1"/>
  <c r="AM27" i="5"/>
  <c r="Y33" i="4" s="1"/>
  <c r="A27" i="5"/>
  <c r="AN26" i="5"/>
  <c r="Z32" i="4" s="1"/>
  <c r="AM26" i="5"/>
  <c r="Y32" i="4" s="1"/>
  <c r="B26" i="5"/>
  <c r="A26" i="5"/>
  <c r="AN25" i="5"/>
  <c r="Z31" i="4" s="1"/>
  <c r="AM25" i="5"/>
  <c r="Y31" i="4" s="1"/>
  <c r="B25" i="5"/>
  <c r="A25" i="5"/>
  <c r="AN24" i="5"/>
  <c r="Z30" i="4" s="1"/>
  <c r="AM24" i="5"/>
  <c r="Y30" i="4" s="1"/>
  <c r="B24" i="5"/>
  <c r="A24" i="5"/>
  <c r="AN23" i="5"/>
  <c r="Z29" i="4" s="1"/>
  <c r="AM23" i="5"/>
  <c r="Y29" i="4" s="1"/>
  <c r="B23" i="5"/>
  <c r="A23" i="5"/>
  <c r="AN22" i="5"/>
  <c r="Z28" i="4" s="1"/>
  <c r="AM22" i="5"/>
  <c r="Y28" i="4" s="1"/>
  <c r="B22" i="5"/>
  <c r="A22" i="5"/>
  <c r="AN21" i="5"/>
  <c r="Z27" i="4" s="1"/>
  <c r="AM21" i="5"/>
  <c r="Y27" i="4" s="1"/>
  <c r="B21" i="5"/>
  <c r="A21" i="5"/>
  <c r="AN20" i="5"/>
  <c r="Z26" i="4" s="1"/>
  <c r="AM20" i="5"/>
  <c r="Y26" i="4" s="1"/>
  <c r="B20" i="5"/>
  <c r="A20" i="5"/>
  <c r="AN19" i="5"/>
  <c r="Z25" i="4" s="1"/>
  <c r="AM19" i="5"/>
  <c r="Y25" i="4" s="1"/>
  <c r="B19" i="5"/>
  <c r="A19" i="5"/>
  <c r="AN18" i="5"/>
  <c r="Z24" i="4" s="1"/>
  <c r="AM18" i="5"/>
  <c r="Y24" i="4" s="1"/>
  <c r="B18" i="5"/>
  <c r="A18" i="5"/>
  <c r="AN17" i="5"/>
  <c r="Z23" i="4" s="1"/>
  <c r="AA23" i="4" s="1"/>
  <c r="AM17" i="5"/>
  <c r="Y23" i="4" s="1"/>
  <c r="B17" i="5"/>
  <c r="A17" i="5"/>
  <c r="AN16" i="5"/>
  <c r="Z22" i="4" s="1"/>
  <c r="AA22" i="4" s="1"/>
  <c r="AM16" i="5"/>
  <c r="Y22" i="4" s="1"/>
  <c r="B16" i="5"/>
  <c r="A16" i="5"/>
  <c r="AN15" i="5"/>
  <c r="Z21" i="4" s="1"/>
  <c r="AM15" i="5"/>
  <c r="Y21" i="4" s="1"/>
  <c r="B15" i="5"/>
  <c r="A15" i="5"/>
  <c r="AN14" i="5"/>
  <c r="Z20" i="4" s="1"/>
  <c r="AM14" i="5"/>
  <c r="Y20" i="4" s="1"/>
  <c r="B14" i="5"/>
  <c r="A14" i="5"/>
  <c r="AN13" i="5"/>
  <c r="Z19" i="4" s="1"/>
  <c r="AM13" i="5"/>
  <c r="Y19" i="4" s="1"/>
  <c r="B13" i="5"/>
  <c r="A13" i="5"/>
  <c r="AN12" i="5"/>
  <c r="Z18" i="4" s="1"/>
  <c r="AM12" i="5"/>
  <c r="Y18" i="4" s="1"/>
  <c r="B12" i="5"/>
  <c r="A12" i="5"/>
  <c r="AN11" i="5"/>
  <c r="Z17" i="4" s="1"/>
  <c r="AM11" i="5"/>
  <c r="Y17" i="4" s="1"/>
  <c r="B11" i="5"/>
  <c r="A11" i="5"/>
  <c r="AN10" i="5"/>
  <c r="Z16" i="4" s="1"/>
  <c r="AM10" i="5"/>
  <c r="Y16" i="4" s="1"/>
  <c r="B10" i="5"/>
  <c r="A10" i="5"/>
  <c r="AN9" i="5"/>
  <c r="Z15" i="4" s="1"/>
  <c r="AA15" i="4" s="1"/>
  <c r="AM9" i="5"/>
  <c r="Y15" i="4" s="1"/>
  <c r="B9" i="5"/>
  <c r="A9" i="5"/>
  <c r="AN8" i="5"/>
  <c r="Z14" i="4" s="1"/>
  <c r="AA14" i="4" s="1"/>
  <c r="AM8" i="5"/>
  <c r="Y14" i="4" s="1"/>
  <c r="B8" i="5"/>
  <c r="A8" i="5"/>
  <c r="AN7" i="5"/>
  <c r="Z13" i="4" s="1"/>
  <c r="AA13" i="4" s="1"/>
  <c r="AM7" i="5"/>
  <c r="Y13" i="4" s="1"/>
  <c r="B7" i="5"/>
  <c r="A7" i="5"/>
  <c r="AN6" i="5"/>
  <c r="Z12" i="4" s="1"/>
  <c r="AA12" i="4" s="1"/>
  <c r="AM6" i="5"/>
  <c r="Y12" i="4" s="1"/>
  <c r="B6" i="5"/>
  <c r="A6" i="5"/>
  <c r="AN5" i="5"/>
  <c r="Z11" i="4" s="1"/>
  <c r="AM5" i="5"/>
  <c r="Y11" i="4" s="1"/>
  <c r="B5" i="5"/>
  <c r="A5" i="5"/>
  <c r="AN4" i="5"/>
  <c r="Z10" i="4" s="1"/>
  <c r="AM4" i="5"/>
  <c r="Y10" i="4" s="1"/>
  <c r="AA10" i="4" s="1"/>
  <c r="B4" i="5"/>
  <c r="A4" i="5"/>
  <c r="B3" i="5"/>
  <c r="A3" i="5"/>
  <c r="AD71" i="4"/>
  <c r="AB71" i="4"/>
  <c r="Z71" i="4"/>
  <c r="W71" i="4"/>
  <c r="V71" i="4"/>
  <c r="AF71" i="4" s="1"/>
  <c r="AF68" i="4"/>
  <c r="AD68" i="4"/>
  <c r="AB68" i="4"/>
  <c r="Z68" i="4"/>
  <c r="V68" i="4"/>
  <c r="T51" i="4"/>
  <c r="S51" i="4"/>
  <c r="R51" i="4"/>
  <c r="Q51" i="4"/>
  <c r="O51" i="4"/>
  <c r="N51" i="4"/>
  <c r="M51" i="4"/>
  <c r="L51" i="4"/>
  <c r="K51" i="4"/>
  <c r="J51" i="4"/>
  <c r="I51" i="4"/>
  <c r="H51" i="4"/>
  <c r="G51" i="4"/>
  <c r="F51" i="4"/>
  <c r="E51" i="4"/>
  <c r="T50" i="4"/>
  <c r="S50" i="4"/>
  <c r="R50" i="4"/>
  <c r="Q50" i="4"/>
  <c r="O50" i="4"/>
  <c r="N50" i="4"/>
  <c r="M50" i="4"/>
  <c r="L50" i="4"/>
  <c r="K50" i="4"/>
  <c r="J50" i="4"/>
  <c r="I50" i="4"/>
  <c r="H50" i="4"/>
  <c r="G50" i="4"/>
  <c r="F50" i="4"/>
  <c r="E50" i="4"/>
  <c r="T49" i="4"/>
  <c r="S49" i="4"/>
  <c r="R49" i="4"/>
  <c r="Q49" i="4"/>
  <c r="O49" i="4"/>
  <c r="N49" i="4"/>
  <c r="M49" i="4"/>
  <c r="L49" i="4"/>
  <c r="K49" i="4"/>
  <c r="J49" i="4"/>
  <c r="I49" i="4"/>
  <c r="H49" i="4"/>
  <c r="G49" i="4"/>
  <c r="F49" i="4"/>
  <c r="E49" i="4"/>
  <c r="T48" i="4"/>
  <c r="S48" i="4"/>
  <c r="R48" i="4"/>
  <c r="Q48" i="4"/>
  <c r="O48" i="4"/>
  <c r="N48" i="4"/>
  <c r="M48" i="4"/>
  <c r="L48" i="4"/>
  <c r="K48" i="4"/>
  <c r="J48" i="4"/>
  <c r="I48" i="4"/>
  <c r="H48" i="4"/>
  <c r="G48" i="4"/>
  <c r="F48" i="4"/>
  <c r="E48" i="4"/>
  <c r="T47" i="4"/>
  <c r="S47" i="4"/>
  <c r="R47" i="4"/>
  <c r="Q47" i="4"/>
  <c r="O47" i="4"/>
  <c r="N47" i="4"/>
  <c r="M47" i="4"/>
  <c r="L47" i="4"/>
  <c r="K47" i="4"/>
  <c r="J47" i="4"/>
  <c r="I47" i="4"/>
  <c r="H47" i="4"/>
  <c r="G47" i="4"/>
  <c r="F47" i="4"/>
  <c r="E47" i="4"/>
  <c r="T46" i="4"/>
  <c r="S46" i="4"/>
  <c r="R46" i="4"/>
  <c r="Q46" i="4"/>
  <c r="O46" i="4"/>
  <c r="N46" i="4"/>
  <c r="M46" i="4"/>
  <c r="L46" i="4"/>
  <c r="K46" i="4"/>
  <c r="J46" i="4"/>
  <c r="I46" i="4"/>
  <c r="H46" i="4"/>
  <c r="G46" i="4"/>
  <c r="F46" i="4"/>
  <c r="E46" i="4"/>
  <c r="AA41" i="4"/>
  <c r="U41" i="4"/>
  <c r="V41" i="4" s="1"/>
  <c r="W41" i="4" s="1"/>
  <c r="U40" i="4"/>
  <c r="X40" i="4" s="1"/>
  <c r="X39" i="4"/>
  <c r="U39" i="4"/>
  <c r="V39" i="4" s="1"/>
  <c r="W39" i="4" s="1"/>
  <c r="AA38" i="4"/>
  <c r="U38" i="4"/>
  <c r="V38" i="4" s="1"/>
  <c r="W38" i="4" s="1"/>
  <c r="AA37" i="4"/>
  <c r="X37" i="4"/>
  <c r="U37" i="4"/>
  <c r="V37" i="4" s="1"/>
  <c r="W37" i="4" s="1"/>
  <c r="AA36" i="4"/>
  <c r="U36" i="4"/>
  <c r="X36" i="4" s="1"/>
  <c r="X35" i="4"/>
  <c r="V35" i="4"/>
  <c r="W35" i="4" s="1"/>
  <c r="U35" i="4"/>
  <c r="AA34" i="4"/>
  <c r="U34" i="4"/>
  <c r="V34" i="4" s="1"/>
  <c r="W34" i="4" s="1"/>
  <c r="AA33" i="4"/>
  <c r="X33" i="4"/>
  <c r="V33" i="4"/>
  <c r="W33" i="4" s="1"/>
  <c r="U33" i="4"/>
  <c r="AA32" i="4"/>
  <c r="V32" i="4"/>
  <c r="W32" i="4" s="1"/>
  <c r="U32" i="4"/>
  <c r="X32" i="4" s="1"/>
  <c r="AA31" i="4"/>
  <c r="X31" i="4"/>
  <c r="V31" i="4"/>
  <c r="W31" i="4" s="1"/>
  <c r="U31" i="4"/>
  <c r="AA30" i="4"/>
  <c r="U30" i="4"/>
  <c r="V30" i="4" s="1"/>
  <c r="W30" i="4" s="1"/>
  <c r="X29" i="4"/>
  <c r="U29" i="4"/>
  <c r="V29" i="4" s="1"/>
  <c r="W29" i="4" s="1"/>
  <c r="U28" i="4"/>
  <c r="X28" i="4" s="1"/>
  <c r="AA27" i="4"/>
  <c r="X27" i="4"/>
  <c r="V27" i="4"/>
  <c r="W27" i="4" s="1"/>
  <c r="U27" i="4"/>
  <c r="AA26" i="4"/>
  <c r="U26" i="4"/>
  <c r="V26" i="4" s="1"/>
  <c r="W26" i="4" s="1"/>
  <c r="X25" i="4"/>
  <c r="U25" i="4"/>
  <c r="V25" i="4" s="1"/>
  <c r="W25" i="4" s="1"/>
  <c r="U24" i="4"/>
  <c r="X24" i="4" s="1"/>
  <c r="X23" i="4"/>
  <c r="U23" i="4"/>
  <c r="V23" i="4" s="1"/>
  <c r="W23" i="4" s="1"/>
  <c r="U22" i="4"/>
  <c r="V22" i="4" s="1"/>
  <c r="W22" i="4" s="1"/>
  <c r="X21" i="4"/>
  <c r="U21" i="4"/>
  <c r="V21" i="4" s="1"/>
  <c r="W21" i="4" s="1"/>
  <c r="U20" i="4"/>
  <c r="X20" i="4" s="1"/>
  <c r="AA19" i="4"/>
  <c r="X19" i="4"/>
  <c r="V19" i="4"/>
  <c r="W19" i="4" s="1"/>
  <c r="U19" i="4"/>
  <c r="AA18" i="4"/>
  <c r="U18" i="4"/>
  <c r="V18" i="4" s="1"/>
  <c r="W18" i="4" s="1"/>
  <c r="X17" i="4"/>
  <c r="U17" i="4"/>
  <c r="V17" i="4" s="1"/>
  <c r="W17" i="4" s="1"/>
  <c r="U16" i="4"/>
  <c r="X16" i="4" s="1"/>
  <c r="X15" i="4"/>
  <c r="U15" i="4"/>
  <c r="V15" i="4" s="1"/>
  <c r="W15" i="4" s="1"/>
  <c r="V14" i="4"/>
  <c r="W14" i="4" s="1"/>
  <c r="U14" i="4"/>
  <c r="X14" i="4" s="1"/>
  <c r="X13" i="4"/>
  <c r="U13" i="4"/>
  <c r="V13" i="4" s="1"/>
  <c r="W13" i="4" s="1"/>
  <c r="U12" i="4"/>
  <c r="X12" i="4" s="1"/>
  <c r="X11" i="4"/>
  <c r="U11" i="4"/>
  <c r="V11" i="4" s="1"/>
  <c r="W11" i="4" s="1"/>
  <c r="U10" i="4"/>
  <c r="V10" i="4" s="1"/>
  <c r="AA4" i="4"/>
  <c r="W71" i="2"/>
  <c r="V71" i="2"/>
  <c r="AD71" i="2"/>
  <c r="AB71" i="2"/>
  <c r="Z71" i="2"/>
  <c r="AF68" i="2"/>
  <c r="AB68" i="2"/>
  <c r="Z68" i="2"/>
  <c r="V68" i="2"/>
  <c r="U47" i="4" l="1"/>
  <c r="U51" i="4"/>
  <c r="U46" i="4"/>
  <c r="U50" i="4"/>
  <c r="U49" i="4"/>
  <c r="AA11" i="4"/>
  <c r="AA16" i="4"/>
  <c r="AA17" i="4"/>
  <c r="AA20" i="4"/>
  <c r="AB61" i="4" s="1"/>
  <c r="AA21" i="4"/>
  <c r="AA24" i="4"/>
  <c r="AA25" i="4"/>
  <c r="AA28" i="4"/>
  <c r="AA29" i="4"/>
  <c r="AA35" i="4"/>
  <c r="AA39" i="4"/>
  <c r="V61" i="4"/>
  <c r="AN37" i="5"/>
  <c r="Z58" i="4" s="1"/>
  <c r="U48" i="4"/>
  <c r="AM38" i="5"/>
  <c r="AM36" i="5"/>
  <c r="V58" i="4" s="1"/>
  <c r="AB58" i="4" s="1"/>
  <c r="AM37" i="5"/>
  <c r="W10" i="4"/>
  <c r="X10" i="4"/>
  <c r="V12" i="4"/>
  <c r="W12" i="4" s="1"/>
  <c r="V16" i="4"/>
  <c r="W16" i="4" s="1"/>
  <c r="X18" i="4"/>
  <c r="V20" i="4"/>
  <c r="W20" i="4" s="1"/>
  <c r="X22" i="4"/>
  <c r="V24" i="4"/>
  <c r="W24" i="4" s="1"/>
  <c r="X26" i="4"/>
  <c r="V28" i="4"/>
  <c r="W28" i="4" s="1"/>
  <c r="X30" i="4"/>
  <c r="X34" i="4"/>
  <c r="V36" i="4"/>
  <c r="W36" i="4" s="1"/>
  <c r="X38" i="4"/>
  <c r="V40" i="4"/>
  <c r="W40" i="4" s="1"/>
  <c r="X41" i="4"/>
  <c r="AF71" i="2"/>
  <c r="V10" i="2"/>
  <c r="Z11" i="2"/>
  <c r="Z12" i="2"/>
  <c r="Z16" i="2"/>
  <c r="Z20" i="2"/>
  <c r="Z24" i="2"/>
  <c r="Z28" i="2"/>
  <c r="Z32" i="2"/>
  <c r="Z36" i="2"/>
  <c r="Z40" i="2"/>
  <c r="Y30" i="2"/>
  <c r="Y34" i="2"/>
  <c r="Y38" i="2"/>
  <c r="Y11" i="2"/>
  <c r="AA11" i="2" s="1"/>
  <c r="B3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5" i="3"/>
  <c r="B4" i="3"/>
  <c r="X38" i="3"/>
  <c r="H38" i="3"/>
  <c r="AL37" i="3"/>
  <c r="AL38" i="3" s="1"/>
  <c r="AJ37" i="3"/>
  <c r="AJ38" i="3" s="1"/>
  <c r="AH37" i="3"/>
  <c r="AH38" i="3" s="1"/>
  <c r="AF37" i="3"/>
  <c r="AF38" i="3" s="1"/>
  <c r="AD37" i="3"/>
  <c r="AD38" i="3" s="1"/>
  <c r="AB37" i="3"/>
  <c r="AB38" i="3" s="1"/>
  <c r="Z37" i="3"/>
  <c r="Z38" i="3" s="1"/>
  <c r="X37" i="3"/>
  <c r="V37" i="3"/>
  <c r="V38" i="3" s="1"/>
  <c r="T37" i="3"/>
  <c r="T38" i="3" s="1"/>
  <c r="R37" i="3"/>
  <c r="R38" i="3" s="1"/>
  <c r="P37" i="3"/>
  <c r="P38" i="3" s="1"/>
  <c r="N37" i="3"/>
  <c r="N38" i="3" s="1"/>
  <c r="L37" i="3"/>
  <c r="L38" i="3" s="1"/>
  <c r="J37" i="3"/>
  <c r="J38" i="3" s="1"/>
  <c r="H37" i="3"/>
  <c r="F37" i="3"/>
  <c r="F38" i="3" s="1"/>
  <c r="D37" i="3"/>
  <c r="AN36" i="3"/>
  <c r="AK36" i="3"/>
  <c r="AK38" i="3" s="1"/>
  <c r="AI36" i="3"/>
  <c r="AI38" i="3" s="1"/>
  <c r="AG36" i="3"/>
  <c r="AG38" i="3" s="1"/>
  <c r="AE36" i="3"/>
  <c r="AE38" i="3" s="1"/>
  <c r="AC36" i="3"/>
  <c r="AC38" i="3" s="1"/>
  <c r="AA36" i="3"/>
  <c r="AA38" i="3" s="1"/>
  <c r="Y36" i="3"/>
  <c r="Y38" i="3" s="1"/>
  <c r="W36" i="3"/>
  <c r="W38" i="3" s="1"/>
  <c r="U36" i="3"/>
  <c r="U38" i="3" s="1"/>
  <c r="S36" i="3"/>
  <c r="S38" i="3" s="1"/>
  <c r="Q36" i="3"/>
  <c r="Q38" i="3" s="1"/>
  <c r="O36" i="3"/>
  <c r="O38" i="3" s="1"/>
  <c r="M36" i="3"/>
  <c r="M38" i="3" s="1"/>
  <c r="K36" i="3"/>
  <c r="K38" i="3" s="1"/>
  <c r="I36" i="3"/>
  <c r="I38" i="3" s="1"/>
  <c r="G36" i="3"/>
  <c r="G38" i="3" s="1"/>
  <c r="E36" i="3"/>
  <c r="E38" i="3" s="1"/>
  <c r="C36" i="3"/>
  <c r="C38" i="3" s="1"/>
  <c r="AN35" i="3"/>
  <c r="Z41" i="2" s="1"/>
  <c r="AM35" i="3"/>
  <c r="Y41" i="2" s="1"/>
  <c r="AN34" i="3"/>
  <c r="AM34" i="3"/>
  <c r="Y40" i="2" s="1"/>
  <c r="AN33" i="3"/>
  <c r="Z39" i="2" s="1"/>
  <c r="AM33" i="3"/>
  <c r="Y39" i="2" s="1"/>
  <c r="AN32" i="3"/>
  <c r="Z38" i="2" s="1"/>
  <c r="AA38" i="2" s="1"/>
  <c r="AM32" i="3"/>
  <c r="AN31" i="3"/>
  <c r="Z37" i="2" s="1"/>
  <c r="AA37" i="2" s="1"/>
  <c r="AM31" i="3"/>
  <c r="Y37" i="2" s="1"/>
  <c r="AN30" i="3"/>
  <c r="AM30" i="3"/>
  <c r="Y36" i="2" s="1"/>
  <c r="AA36" i="2" s="1"/>
  <c r="AN29" i="3"/>
  <c r="Z35" i="2" s="1"/>
  <c r="AM29" i="3"/>
  <c r="Y35" i="2" s="1"/>
  <c r="AN28" i="3"/>
  <c r="Z34" i="2" s="1"/>
  <c r="AA34" i="2" s="1"/>
  <c r="AM28" i="3"/>
  <c r="AN27" i="3"/>
  <c r="Z33" i="2" s="1"/>
  <c r="AM27" i="3"/>
  <c r="Y33" i="2" s="1"/>
  <c r="AN26" i="3"/>
  <c r="AM26" i="3"/>
  <c r="Y32" i="2" s="1"/>
  <c r="AA32" i="2" s="1"/>
  <c r="AN25" i="3"/>
  <c r="Z31" i="2" s="1"/>
  <c r="AM25" i="3"/>
  <c r="Y31" i="2" s="1"/>
  <c r="AN24" i="3"/>
  <c r="Z30" i="2" s="1"/>
  <c r="AA30" i="2" s="1"/>
  <c r="AM24" i="3"/>
  <c r="AN23" i="3"/>
  <c r="Z29" i="2" s="1"/>
  <c r="AM23" i="3"/>
  <c r="Y29" i="2" s="1"/>
  <c r="AN22" i="3"/>
  <c r="AM22" i="3"/>
  <c r="Y28" i="2" s="1"/>
  <c r="AA28" i="2" s="1"/>
  <c r="AN21" i="3"/>
  <c r="Z27" i="2" s="1"/>
  <c r="AM21" i="3"/>
  <c r="Y27" i="2" s="1"/>
  <c r="AN20" i="3"/>
  <c r="Z26" i="2" s="1"/>
  <c r="AM20" i="3"/>
  <c r="Y26" i="2" s="1"/>
  <c r="AN19" i="3"/>
  <c r="Z25" i="2" s="1"/>
  <c r="AA25" i="2" s="1"/>
  <c r="AM19" i="3"/>
  <c r="Y25" i="2" s="1"/>
  <c r="AN18" i="3"/>
  <c r="AM18" i="3"/>
  <c r="Y24" i="2" s="1"/>
  <c r="AA24" i="2" s="1"/>
  <c r="AN17" i="3"/>
  <c r="Z23" i="2" s="1"/>
  <c r="AM17" i="3"/>
  <c r="Y23" i="2" s="1"/>
  <c r="AN16" i="3"/>
  <c r="Z22" i="2" s="1"/>
  <c r="AA22" i="2" s="1"/>
  <c r="AM16" i="3"/>
  <c r="Y22" i="2" s="1"/>
  <c r="AN15" i="3"/>
  <c r="Z21" i="2" s="1"/>
  <c r="AA21" i="2" s="1"/>
  <c r="AM15" i="3"/>
  <c r="Y21" i="2" s="1"/>
  <c r="AN14" i="3"/>
  <c r="AM14" i="3"/>
  <c r="Y20" i="2" s="1"/>
  <c r="AA20" i="2" s="1"/>
  <c r="AN13" i="3"/>
  <c r="Z19" i="2" s="1"/>
  <c r="AM13" i="3"/>
  <c r="Y19" i="2" s="1"/>
  <c r="AN12" i="3"/>
  <c r="Z18" i="2" s="1"/>
  <c r="AA18" i="2" s="1"/>
  <c r="AM12" i="3"/>
  <c r="Y18" i="2" s="1"/>
  <c r="AN11" i="3"/>
  <c r="Z17" i="2" s="1"/>
  <c r="AA17" i="2" s="1"/>
  <c r="AM11" i="3"/>
  <c r="Y17" i="2" s="1"/>
  <c r="AN10" i="3"/>
  <c r="AM10" i="3"/>
  <c r="Y16" i="2" s="1"/>
  <c r="AA16" i="2" s="1"/>
  <c r="AN9" i="3"/>
  <c r="Z15" i="2" s="1"/>
  <c r="AM9" i="3"/>
  <c r="Y15" i="2" s="1"/>
  <c r="AN8" i="3"/>
  <c r="Z14" i="2" s="1"/>
  <c r="AA14" i="2" s="1"/>
  <c r="AM8" i="3"/>
  <c r="Y14" i="2" s="1"/>
  <c r="AN7" i="3"/>
  <c r="Z13" i="2" s="1"/>
  <c r="AA13" i="2" s="1"/>
  <c r="AM7" i="3"/>
  <c r="Y13" i="2" s="1"/>
  <c r="AN6" i="3"/>
  <c r="AM6" i="3"/>
  <c r="Y12" i="2" s="1"/>
  <c r="AM5" i="3"/>
  <c r="AN4" i="3"/>
  <c r="Z10" i="2" s="1"/>
  <c r="AM4" i="3"/>
  <c r="Y10" i="2" s="1"/>
  <c r="A3" i="3"/>
  <c r="AD68" i="2"/>
  <c r="T51" i="2"/>
  <c r="S51" i="2"/>
  <c r="R51" i="2"/>
  <c r="Q51" i="2"/>
  <c r="O51" i="2"/>
  <c r="N51" i="2"/>
  <c r="M51" i="2"/>
  <c r="L51" i="2"/>
  <c r="K51" i="2"/>
  <c r="J51" i="2"/>
  <c r="I51" i="2"/>
  <c r="H51" i="2"/>
  <c r="G51" i="2"/>
  <c r="F51" i="2"/>
  <c r="E51" i="2"/>
  <c r="T50" i="2"/>
  <c r="S50" i="2"/>
  <c r="R50" i="2"/>
  <c r="Q50" i="2"/>
  <c r="O50" i="2"/>
  <c r="N50" i="2"/>
  <c r="M50" i="2"/>
  <c r="L50" i="2"/>
  <c r="K50" i="2"/>
  <c r="J50" i="2"/>
  <c r="I50" i="2"/>
  <c r="H50" i="2"/>
  <c r="G50" i="2"/>
  <c r="F50" i="2"/>
  <c r="E50" i="2"/>
  <c r="T49" i="2"/>
  <c r="S49" i="2"/>
  <c r="R49" i="2"/>
  <c r="Q49" i="2"/>
  <c r="O49" i="2"/>
  <c r="N49" i="2"/>
  <c r="M49" i="2"/>
  <c r="L49" i="2"/>
  <c r="K49" i="2"/>
  <c r="J49" i="2"/>
  <c r="I49" i="2"/>
  <c r="H49" i="2"/>
  <c r="G49" i="2"/>
  <c r="F49" i="2"/>
  <c r="E49" i="2"/>
  <c r="T48" i="2"/>
  <c r="S48" i="2"/>
  <c r="R48" i="2"/>
  <c r="Q48" i="2"/>
  <c r="O48" i="2"/>
  <c r="N48" i="2"/>
  <c r="M48" i="2"/>
  <c r="L48" i="2"/>
  <c r="K48" i="2"/>
  <c r="J48" i="2"/>
  <c r="I48" i="2"/>
  <c r="H48" i="2"/>
  <c r="G48" i="2"/>
  <c r="F48" i="2"/>
  <c r="E48" i="2"/>
  <c r="T47" i="2"/>
  <c r="S47" i="2"/>
  <c r="R47" i="2"/>
  <c r="Q47" i="2"/>
  <c r="O47" i="2"/>
  <c r="N47" i="2"/>
  <c r="M47" i="2"/>
  <c r="L47" i="2"/>
  <c r="K47" i="2"/>
  <c r="J47" i="2"/>
  <c r="I47" i="2"/>
  <c r="H47" i="2"/>
  <c r="G47" i="2"/>
  <c r="F47" i="2"/>
  <c r="E47" i="2"/>
  <c r="T46" i="2"/>
  <c r="S46" i="2"/>
  <c r="R46" i="2"/>
  <c r="Q46" i="2"/>
  <c r="O46" i="2"/>
  <c r="N46" i="2"/>
  <c r="M46" i="2"/>
  <c r="L46" i="2"/>
  <c r="K46" i="2"/>
  <c r="J46" i="2"/>
  <c r="I46" i="2"/>
  <c r="H46" i="2"/>
  <c r="G46" i="2"/>
  <c r="F46" i="2"/>
  <c r="E46" i="2"/>
  <c r="U41" i="2"/>
  <c r="X41" i="2" s="1"/>
  <c r="X40" i="2"/>
  <c r="U40" i="2"/>
  <c r="V40" i="2" s="1"/>
  <c r="W40" i="2" s="1"/>
  <c r="U39" i="2"/>
  <c r="X39" i="2" s="1"/>
  <c r="U38" i="2"/>
  <c r="X38" i="2" s="1"/>
  <c r="U37" i="2"/>
  <c r="V37" i="2" s="1"/>
  <c r="W37" i="2" s="1"/>
  <c r="X36" i="2"/>
  <c r="W36" i="2"/>
  <c r="V36" i="2"/>
  <c r="U36" i="2"/>
  <c r="U35" i="2"/>
  <c r="X35" i="2" s="1"/>
  <c r="U34" i="2"/>
  <c r="X34" i="2" s="1"/>
  <c r="X33" i="2"/>
  <c r="U33" i="2"/>
  <c r="V33" i="2" s="1"/>
  <c r="W33" i="2" s="1"/>
  <c r="U32" i="2"/>
  <c r="X32" i="2" s="1"/>
  <c r="V31" i="2"/>
  <c r="W31" i="2" s="1"/>
  <c r="U31" i="2"/>
  <c r="X31" i="2" s="1"/>
  <c r="U30" i="2"/>
  <c r="X30" i="2" s="1"/>
  <c r="X29" i="2"/>
  <c r="U29" i="2"/>
  <c r="V29" i="2" s="1"/>
  <c r="W29" i="2" s="1"/>
  <c r="W28" i="2"/>
  <c r="V28" i="2"/>
  <c r="U28" i="2"/>
  <c r="X28" i="2" s="1"/>
  <c r="U27" i="2"/>
  <c r="X27" i="2" s="1"/>
  <c r="U26" i="2"/>
  <c r="X26" i="2" s="1"/>
  <c r="X25" i="2"/>
  <c r="V25" i="2"/>
  <c r="W25" i="2" s="1"/>
  <c r="U25" i="2"/>
  <c r="U24" i="2"/>
  <c r="X24" i="2" s="1"/>
  <c r="U23" i="2"/>
  <c r="X23" i="2" s="1"/>
  <c r="U22" i="2"/>
  <c r="X22" i="2" s="1"/>
  <c r="X21" i="2"/>
  <c r="W21" i="2"/>
  <c r="V21" i="2"/>
  <c r="U21" i="2"/>
  <c r="V20" i="2"/>
  <c r="W20" i="2" s="1"/>
  <c r="U20" i="2"/>
  <c r="X20" i="2" s="1"/>
  <c r="U19" i="2"/>
  <c r="X19" i="2" s="1"/>
  <c r="U18" i="2"/>
  <c r="X18" i="2" s="1"/>
  <c r="X17" i="2"/>
  <c r="U17" i="2"/>
  <c r="V17" i="2" s="1"/>
  <c r="W17" i="2" s="1"/>
  <c r="U16" i="2"/>
  <c r="X16" i="2" s="1"/>
  <c r="V15" i="2"/>
  <c r="W15" i="2" s="1"/>
  <c r="U15" i="2"/>
  <c r="X15" i="2" s="1"/>
  <c r="U14" i="2"/>
  <c r="X14" i="2" s="1"/>
  <c r="X13" i="2"/>
  <c r="U13" i="2"/>
  <c r="V13" i="2" s="1"/>
  <c r="W13" i="2" s="1"/>
  <c r="U12" i="2"/>
  <c r="X12" i="2" s="1"/>
  <c r="V11" i="2"/>
  <c r="W11" i="2" s="1"/>
  <c r="U11" i="2"/>
  <c r="X11" i="2" s="1"/>
  <c r="U10" i="2"/>
  <c r="X10" i="2" s="1"/>
  <c r="AA4" i="2"/>
  <c r="V14" i="2" l="1"/>
  <c r="W14" i="2" s="1"/>
  <c r="V24" i="2"/>
  <c r="W24" i="2" s="1"/>
  <c r="V27" i="2"/>
  <c r="W27" i="2" s="1"/>
  <c r="V35" i="2"/>
  <c r="W35" i="2" s="1"/>
  <c r="V12" i="2"/>
  <c r="W12" i="2" s="1"/>
  <c r="V16" i="2"/>
  <c r="W16" i="2" s="1"/>
  <c r="V19" i="2"/>
  <c r="W19" i="2" s="1"/>
  <c r="V22" i="2"/>
  <c r="W22" i="2" s="1"/>
  <c r="V61" i="2"/>
  <c r="AA15" i="2"/>
  <c r="AA19" i="2"/>
  <c r="AA23" i="2"/>
  <c r="AA27" i="2"/>
  <c r="AA29" i="2"/>
  <c r="AA31" i="2"/>
  <c r="AA33" i="2"/>
  <c r="AA35" i="2"/>
  <c r="AA39" i="2"/>
  <c r="AA41" i="2"/>
  <c r="AN37" i="3"/>
  <c r="D38" i="3"/>
  <c r="G56" i="4"/>
  <c r="J56" i="4" s="1"/>
  <c r="G57" i="4"/>
  <c r="J57" i="4" s="1"/>
  <c r="G60" i="4"/>
  <c r="J60" i="4" s="1"/>
  <c r="G59" i="4"/>
  <c r="J59" i="4" s="1"/>
  <c r="U43" i="4"/>
  <c r="G55" i="4"/>
  <c r="J55" i="4" s="1"/>
  <c r="G69" i="4"/>
  <c r="G61" i="4"/>
  <c r="J61" i="4" s="1"/>
  <c r="G62" i="4"/>
  <c r="J62" i="4" s="1"/>
  <c r="G67" i="4"/>
  <c r="G68" i="4"/>
  <c r="AA12" i="2"/>
  <c r="V32" i="2"/>
  <c r="V39" i="2"/>
  <c r="W39" i="2" s="1"/>
  <c r="X37" i="2"/>
  <c r="G55" i="2" s="1"/>
  <c r="J55" i="2" s="1"/>
  <c r="U49" i="2"/>
  <c r="V23" i="2"/>
  <c r="W23" i="2" s="1"/>
  <c r="U48" i="2"/>
  <c r="U47" i="2"/>
  <c r="U51" i="2"/>
  <c r="U46" i="2"/>
  <c r="U50" i="2"/>
  <c r="AA26" i="2"/>
  <c r="AM38" i="3"/>
  <c r="AM36" i="3"/>
  <c r="V58" i="2" s="1"/>
  <c r="AB58" i="2" s="1"/>
  <c r="AM37" i="3"/>
  <c r="Z58" i="2" s="1"/>
  <c r="V18" i="2"/>
  <c r="W18" i="2" s="1"/>
  <c r="V26" i="2"/>
  <c r="W26" i="2" s="1"/>
  <c r="V30" i="2"/>
  <c r="W30" i="2" s="1"/>
  <c r="V34" i="2"/>
  <c r="W34" i="2" s="1"/>
  <c r="V38" i="2"/>
  <c r="W38" i="2" s="1"/>
  <c r="V41" i="2"/>
  <c r="W41" i="2" s="1"/>
  <c r="AA10" i="2"/>
  <c r="AB61" i="2" l="1"/>
  <c r="W32" i="2"/>
  <c r="G67" i="2"/>
  <c r="G56" i="2"/>
  <c r="J56" i="2" s="1"/>
  <c r="G57" i="2"/>
  <c r="J57" i="2" s="1"/>
  <c r="G69" i="2"/>
  <c r="G60" i="2"/>
  <c r="J60" i="2" s="1"/>
  <c r="U43" i="2"/>
  <c r="G62" i="2"/>
  <c r="J62" i="2" s="1"/>
  <c r="W10" i="2"/>
  <c r="G68" i="2"/>
  <c r="G61" i="2"/>
  <c r="J61" i="2" s="1"/>
  <c r="G59" i="2"/>
  <c r="J59" i="2" s="1"/>
  <c r="Z61" i="4"/>
  <c r="Z61" i="2"/>
</calcChain>
</file>

<file path=xl/comments1.xml><?xml version="1.0" encoding="utf-8"?>
<comments xmlns="http://schemas.openxmlformats.org/spreadsheetml/2006/main">
  <authors>
    <author>&amp;&amp;smayson&amp;&amp;</author>
  </authors>
  <commentList>
    <comment ref="AB10" authorId="0" shapeId="0">
      <text>
        <r>
          <rPr>
            <b/>
            <sz val="9"/>
            <color indexed="81"/>
            <rFont val="Tahoma"/>
            <family val="2"/>
            <charset val="238"/>
          </rPr>
          <t>&amp;&amp;smayson&amp;&amp;:</t>
        </r>
        <r>
          <rPr>
            <sz val="9"/>
            <color indexed="81"/>
            <rFont val="Tahoma"/>
            <family val="2"/>
            <charset val="238"/>
          </rPr>
          <t xml:space="preserve">
U ĆELIJE UNIJETI AKO UČENIK IMA NEKU OD MJERA X AKO NEMA ONDA 0</t>
        </r>
      </text>
    </comment>
    <comment ref="AG10" authorId="0" shapeId="0">
      <text>
        <r>
          <rPr>
            <b/>
            <sz val="9"/>
            <color indexed="81"/>
            <rFont val="Tahoma"/>
            <family val="2"/>
            <charset val="238"/>
          </rPr>
          <t>&amp;&amp;smayson&amp;&amp;:</t>
        </r>
        <r>
          <rPr>
            <sz val="9"/>
            <color indexed="81"/>
            <rFont val="Tahoma"/>
            <family val="2"/>
            <charset val="238"/>
          </rPr>
          <t xml:space="preserve">
UKLJUČITICAPS LOCK I UNIJETI ZA:
PRIMJERNO-P,
VRLODOBRO-V
DOBRO- D
ZADOVOLJVA-Z
LOŠE -L</t>
        </r>
      </text>
    </comment>
  </commentList>
</comments>
</file>

<file path=xl/comments2.xml><?xml version="1.0" encoding="utf-8"?>
<comments xmlns="http://schemas.openxmlformats.org/spreadsheetml/2006/main">
  <authors>
    <author>&amp;&amp;smayson&amp;&amp;</author>
  </authors>
  <commentList>
    <comment ref="AB10" authorId="0" shapeId="0">
      <text>
        <r>
          <rPr>
            <b/>
            <sz val="9"/>
            <color indexed="81"/>
            <rFont val="Tahoma"/>
            <family val="2"/>
            <charset val="238"/>
          </rPr>
          <t>&amp;&amp;smayson&amp;&amp;:</t>
        </r>
        <r>
          <rPr>
            <sz val="9"/>
            <color indexed="81"/>
            <rFont val="Tahoma"/>
            <family val="2"/>
            <charset val="238"/>
          </rPr>
          <t xml:space="preserve">
U ĆELIJE UNIJETI AKO UČENIK IMA NEKU OD MJERA X AKO NEMA ONDA 0</t>
        </r>
      </text>
    </comment>
    <comment ref="AG10" authorId="0" shapeId="0">
      <text>
        <r>
          <rPr>
            <b/>
            <sz val="9"/>
            <color indexed="81"/>
            <rFont val="Tahoma"/>
            <family val="2"/>
            <charset val="238"/>
          </rPr>
          <t>&amp;&amp;smayson&amp;&amp;:</t>
        </r>
        <r>
          <rPr>
            <sz val="9"/>
            <color indexed="81"/>
            <rFont val="Tahoma"/>
            <family val="2"/>
            <charset val="238"/>
          </rPr>
          <t xml:space="preserve">
UKLJUČITICAPS LOCK I UNIJETI ZA:
PRIMJERNO-P,
VRLODOBRO-V
DOBRO- D
ZADOVOLJVA-Z
LOŠE -L</t>
        </r>
      </text>
    </comment>
  </commentList>
</comments>
</file>

<file path=xl/sharedStrings.xml><?xml version="1.0" encoding="utf-8"?>
<sst xmlns="http://schemas.openxmlformats.org/spreadsheetml/2006/main" count="308" uniqueCount="97">
  <si>
    <t>Mješovita srednja škola Busovača</t>
  </si>
  <si>
    <t>Stanična bb</t>
  </si>
  <si>
    <t>Školska godina 2016 /2017 .</t>
  </si>
  <si>
    <t xml:space="preserve">    Prvo  polugodište</t>
  </si>
  <si>
    <t>Razred:</t>
  </si>
  <si>
    <t xml:space="preserve">       Razrednik</t>
  </si>
  <si>
    <t xml:space="preserve">Razrednik:  </t>
  </si>
  <si>
    <t>broj učenika</t>
  </si>
  <si>
    <t>ženskih:</t>
  </si>
  <si>
    <t>muških:</t>
  </si>
  <si>
    <t>OCJENE PREDMETA</t>
  </si>
  <si>
    <t xml:space="preserve">      IZOSTANCI</t>
  </si>
  <si>
    <t>PEDAGOŠKE MJERE</t>
  </si>
  <si>
    <t>R/B</t>
  </si>
  <si>
    <t>IME I PREZIME UČENIKA</t>
  </si>
  <si>
    <t>PROSJEK</t>
  </si>
  <si>
    <t>USPJEH</t>
  </si>
  <si>
    <t>OPISNO</t>
  </si>
  <si>
    <t>broj negativni</t>
  </si>
  <si>
    <t>Opravdani izostanci</t>
  </si>
  <si>
    <t>Neopravdani izostanci</t>
  </si>
  <si>
    <t>Ukupno izostanaka</t>
  </si>
  <si>
    <t>Ukor razrednika</t>
  </si>
  <si>
    <t>Ukor odjeljenskog viječa</t>
  </si>
  <si>
    <t>Ukor Direktora</t>
  </si>
  <si>
    <t>Ukor nastavničkog viječa</t>
  </si>
  <si>
    <t>Isključenje iz škole</t>
  </si>
  <si>
    <t>VLADANJE</t>
  </si>
  <si>
    <t>x</t>
  </si>
  <si>
    <t>srednja ocjena</t>
  </si>
  <si>
    <t>Ukupno ocjene po predmetima</t>
  </si>
  <si>
    <t>Nedovoljan</t>
  </si>
  <si>
    <t>ukupno nedovoljnih</t>
  </si>
  <si>
    <t>Dovoljan</t>
  </si>
  <si>
    <t>ukupno dovoljnih</t>
  </si>
  <si>
    <t>Dobar</t>
  </si>
  <si>
    <t>ukupno dobrih</t>
  </si>
  <si>
    <t>Vrlo dobar</t>
  </si>
  <si>
    <t>ukupno vrlodobrih</t>
  </si>
  <si>
    <t>Odličan</t>
  </si>
  <si>
    <t>ukupno odličnih</t>
  </si>
  <si>
    <t>N</t>
  </si>
  <si>
    <t>Neocjenjen</t>
  </si>
  <si>
    <t>ukupno neocjenjenih</t>
  </si>
  <si>
    <t>USPJEH UČENIKA</t>
  </si>
  <si>
    <t>Broj učenika sa slabim ocjenama</t>
  </si>
  <si>
    <t>broj učenika prema uspjehu</t>
  </si>
  <si>
    <t>procent</t>
  </si>
  <si>
    <t>ODSUTNOST SA NASTAVE</t>
  </si>
  <si>
    <t>Broj učenika sa jednom nedovoljnom</t>
  </si>
  <si>
    <t>%</t>
  </si>
  <si>
    <t>Broj učenika sa dvije nedovoljne</t>
  </si>
  <si>
    <t>UKUPNO IZOSTANAKA</t>
  </si>
  <si>
    <t>Broj učenika sa tri i više nedovoljne</t>
  </si>
  <si>
    <t>opravdani</t>
  </si>
  <si>
    <t>neopravdani</t>
  </si>
  <si>
    <t>Ukupno</t>
  </si>
  <si>
    <t>Broj učenika sa prolaznim ocjenama</t>
  </si>
  <si>
    <t>Broj učenika sa odličnim uspjehom</t>
  </si>
  <si>
    <t xml:space="preserve"> broj izostanaka po učeniku </t>
  </si>
  <si>
    <t>Broj učenika sa vrlo dobrim uspjehom</t>
  </si>
  <si>
    <t>Broj učenika sa dobrim uspjehom</t>
  </si>
  <si>
    <t>Broj učenika sa dovoljnim uspjehom</t>
  </si>
  <si>
    <t>Ukupna prolaznost u procentima</t>
  </si>
  <si>
    <t>UKUPNO PEDAGOŠKIH MJERA</t>
  </si>
  <si>
    <t>POSTOTAK POZITIVNIH</t>
  </si>
  <si>
    <t>UKOR RAZ</t>
  </si>
  <si>
    <t>UKOR .OV</t>
  </si>
  <si>
    <t>UKOR .DIR</t>
  </si>
  <si>
    <t>UKOR. NV</t>
  </si>
  <si>
    <t>ISKLJUČENJE</t>
  </si>
  <si>
    <t>POSTOTAK NEGATIVNIH</t>
  </si>
  <si>
    <t>POSTOTAK NEOCJENJENIH</t>
  </si>
  <si>
    <t>broj sedmica</t>
  </si>
  <si>
    <r>
      <t xml:space="preserve"> ukupno </t>
    </r>
    <r>
      <rPr>
        <sz val="10"/>
        <rFont val="Arial"/>
        <family val="2"/>
        <charset val="238"/>
      </rPr>
      <t>opravdan</t>
    </r>
    <r>
      <rPr>
        <b/>
        <sz val="10"/>
        <rFont val="Arial"/>
        <family val="2"/>
        <charset val="238"/>
      </rPr>
      <t>i</t>
    </r>
  </si>
  <si>
    <r>
      <rPr>
        <b/>
        <sz val="10"/>
        <rFont val="Arial"/>
        <family val="2"/>
        <charset val="238"/>
      </rPr>
      <t>u kupno</t>
    </r>
    <r>
      <rPr>
        <sz val="10"/>
        <rFont val="Arial"/>
        <family val="2"/>
        <charset val="238"/>
      </rPr>
      <t xml:space="preserve"> neopravdani</t>
    </r>
  </si>
  <si>
    <t>oprav</t>
  </si>
  <si>
    <t>neopr</t>
  </si>
  <si>
    <t>ukupno opr za sedmic</t>
  </si>
  <si>
    <t>Ukupno neop za sedm</t>
  </si>
  <si>
    <t>V</t>
  </si>
  <si>
    <t>D</t>
  </si>
  <si>
    <t>Z</t>
  </si>
  <si>
    <t>P</t>
  </si>
  <si>
    <t>L</t>
  </si>
  <si>
    <t>PRIMJERNO</t>
  </si>
  <si>
    <t>VRLO  DOBRO</t>
  </si>
  <si>
    <t>DOBRO</t>
  </si>
  <si>
    <t>ZADOVOLJAVA</t>
  </si>
  <si>
    <t>LOŠE</t>
  </si>
  <si>
    <t>UKUPNO</t>
  </si>
  <si>
    <t>Razrednik:</t>
  </si>
  <si>
    <t>lato</t>
  </si>
  <si>
    <t>bosanski jezik</t>
  </si>
  <si>
    <t xml:space="preserve">  Drugo polugodište</t>
  </si>
  <si>
    <t>KNJIGA RAZREDNIKA JE DOKUMENT KOJI IMA UGRAĐENE PRORAČUNE KROZ FORMULE KOJE KORISNIK NE MOŽE MIJENJATI.RADNI LISTOVI SU POVEZANI FORMULAMA KOJE SE PRENOSE SA JEDNOG NA DRUGI.REDNI BROJ I IME I PREZIME UČENIKA UNOSI SE NA LISTU 1.polugodište a prenosi se na ostale radne listove.                     NAPOMENA:NEOPHODNO JE DA SE UNOSI TAČAN BROJ UČENIKA JER NA OSNOVU TOGA JE URAĐEN PRORAĆUN SREDNJA OCJENA JE PROSJEK PROLAZNOSTI SVIH UČENIKA.</t>
  </si>
  <si>
    <t>bj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</si>
</sst>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b/>
      <i/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9"/>
      <name val="Aparajita"/>
      <family val="2"/>
    </font>
    <font>
      <b/>
      <sz val="14"/>
      <name val="Arial"/>
      <family val="2"/>
      <charset val="238"/>
    </font>
    <font>
      <b/>
      <sz val="12"/>
      <color indexed="10"/>
      <name val="Arial"/>
      <family val="2"/>
    </font>
    <font>
      <b/>
      <i/>
      <sz val="12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i/>
      <sz val="13"/>
      <name val="Arial"/>
      <family val="2"/>
      <charset val="238"/>
    </font>
    <font>
      <b/>
      <i/>
      <sz val="11"/>
      <name val="Arial"/>
      <family val="2"/>
      <charset val="238"/>
    </font>
    <font>
      <b/>
      <sz val="2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16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317">
    <xf numFmtId="0" fontId="0" fillId="0" borderId="0" xfId="0"/>
    <xf numFmtId="0" fontId="1" fillId="0" borderId="0" xfId="1" applyProtection="1"/>
    <xf numFmtId="0" fontId="4" fillId="0" borderId="0" xfId="1" applyFont="1" applyAlignment="1" applyProtection="1">
      <alignment horizontal="center"/>
    </xf>
    <xf numFmtId="0" fontId="4" fillId="0" borderId="0" xfId="1" applyFont="1" applyBorder="1" applyAlignment="1" applyProtection="1">
      <alignment horizontal="center"/>
      <protection locked="0"/>
    </xf>
    <xf numFmtId="0" fontId="5" fillId="0" borderId="1" xfId="1" applyFont="1" applyBorder="1" applyProtection="1"/>
    <xf numFmtId="0" fontId="1" fillId="0" borderId="1" xfId="1" applyBorder="1" applyAlignment="1" applyProtection="1">
      <alignment wrapText="1"/>
    </xf>
    <xf numFmtId="0" fontId="4" fillId="0" borderId="0" xfId="1" applyFont="1" applyProtection="1"/>
    <xf numFmtId="0" fontId="1" fillId="0" borderId="6" xfId="1" applyBorder="1" applyAlignment="1" applyProtection="1">
      <alignment horizontal="center"/>
      <protection locked="0"/>
    </xf>
    <xf numFmtId="0" fontId="5" fillId="3" borderId="5" xfId="1" applyFont="1" applyFill="1" applyBorder="1" applyProtection="1"/>
    <xf numFmtId="0" fontId="5" fillId="2" borderId="0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/>
    </xf>
    <xf numFmtId="0" fontId="1" fillId="0" borderId="7" xfId="1" applyBorder="1" applyProtection="1"/>
    <xf numFmtId="0" fontId="2" fillId="0" borderId="8" xfId="1" applyFont="1" applyBorder="1" applyProtection="1"/>
    <xf numFmtId="0" fontId="2" fillId="4" borderId="7" xfId="1" applyFont="1" applyFill="1" applyBorder="1" applyProtection="1"/>
    <xf numFmtId="0" fontId="1" fillId="0" borderId="12" xfId="1" applyBorder="1" applyProtection="1"/>
    <xf numFmtId="0" fontId="2" fillId="0" borderId="0" xfId="1" applyFont="1" applyBorder="1" applyProtection="1"/>
    <xf numFmtId="0" fontId="2" fillId="4" borderId="12" xfId="1" applyFont="1" applyFill="1" applyBorder="1" applyProtection="1"/>
    <xf numFmtId="0" fontId="9" fillId="2" borderId="20" xfId="1" applyFont="1" applyFill="1" applyBorder="1" applyAlignment="1" applyProtection="1">
      <alignment textRotation="90" wrapText="1"/>
      <protection locked="0"/>
    </xf>
    <xf numFmtId="0" fontId="9" fillId="2" borderId="20" xfId="1" applyFont="1" applyFill="1" applyBorder="1" applyAlignment="1" applyProtection="1">
      <alignment horizontal="left" textRotation="90"/>
      <protection locked="0"/>
    </xf>
    <xf numFmtId="0" fontId="9" fillId="2" borderId="20" xfId="1" applyFont="1" applyFill="1" applyBorder="1" applyAlignment="1" applyProtection="1">
      <alignment horizontal="left" textRotation="90" wrapText="1"/>
      <protection locked="0"/>
    </xf>
    <xf numFmtId="0" fontId="13" fillId="3" borderId="20" xfId="1" applyFont="1" applyFill="1" applyBorder="1" applyAlignment="1" applyProtection="1">
      <alignment horizontal="center"/>
    </xf>
    <xf numFmtId="1" fontId="13" fillId="3" borderId="23" xfId="1" applyNumberFormat="1" applyFont="1" applyFill="1" applyBorder="1" applyProtection="1"/>
    <xf numFmtId="1" fontId="2" fillId="3" borderId="2" xfId="1" applyNumberFormat="1" applyFont="1" applyFill="1" applyBorder="1" applyProtection="1"/>
    <xf numFmtId="1" fontId="13" fillId="3" borderId="20" xfId="1" applyNumberFormat="1" applyFont="1" applyFill="1" applyBorder="1" applyProtection="1"/>
    <xf numFmtId="0" fontId="13" fillId="3" borderId="21" xfId="1" applyFont="1" applyFill="1" applyBorder="1" applyAlignment="1" applyProtection="1">
      <alignment horizontal="center"/>
    </xf>
    <xf numFmtId="0" fontId="13" fillId="3" borderId="23" xfId="1" applyFont="1" applyFill="1" applyBorder="1" applyAlignment="1" applyProtection="1">
      <alignment horizontal="center"/>
    </xf>
    <xf numFmtId="0" fontId="13" fillId="0" borderId="0" xfId="1" applyFont="1" applyBorder="1" applyAlignment="1" applyProtection="1">
      <alignment horizontal="center"/>
    </xf>
    <xf numFmtId="0" fontId="13" fillId="0" borderId="20" xfId="1" applyFont="1" applyFill="1" applyBorder="1" applyAlignment="1" applyProtection="1">
      <alignment horizontal="center"/>
      <protection locked="0"/>
    </xf>
    <xf numFmtId="0" fontId="13" fillId="0" borderId="2" xfId="1" applyFont="1" applyFill="1" applyBorder="1" applyAlignment="1" applyProtection="1">
      <alignment horizontal="center"/>
      <protection locked="0"/>
    </xf>
    <xf numFmtId="0" fontId="13" fillId="0" borderId="21" xfId="1" applyFont="1" applyFill="1" applyBorder="1" applyAlignment="1" applyProtection="1">
      <alignment horizontal="center"/>
      <protection locked="0"/>
    </xf>
    <xf numFmtId="0" fontId="13" fillId="3" borderId="25" xfId="1" applyFont="1" applyFill="1" applyBorder="1" applyAlignment="1" applyProtection="1">
      <alignment horizontal="center"/>
    </xf>
    <xf numFmtId="0" fontId="13" fillId="3" borderId="26" xfId="1" applyFont="1" applyFill="1" applyBorder="1" applyAlignment="1" applyProtection="1">
      <alignment horizontal="center"/>
    </xf>
    <xf numFmtId="0" fontId="13" fillId="0" borderId="25" xfId="1" applyFont="1" applyFill="1" applyBorder="1" applyAlignment="1" applyProtection="1">
      <alignment horizontal="center"/>
      <protection locked="0"/>
    </xf>
    <xf numFmtId="0" fontId="13" fillId="0" borderId="18" xfId="1" applyFont="1" applyFill="1" applyBorder="1" applyAlignment="1" applyProtection="1">
      <alignment horizontal="center"/>
      <protection locked="0"/>
    </xf>
    <xf numFmtId="0" fontId="2" fillId="0" borderId="17" xfId="1" applyFont="1" applyFill="1" applyBorder="1" applyAlignment="1" applyProtection="1">
      <protection locked="0"/>
    </xf>
    <xf numFmtId="0" fontId="2" fillId="0" borderId="18" xfId="1" applyFont="1" applyBorder="1" applyAlignment="1" applyProtection="1">
      <protection locked="0"/>
    </xf>
    <xf numFmtId="0" fontId="2" fillId="0" borderId="19" xfId="1" applyFont="1" applyBorder="1" applyAlignment="1" applyProtection="1">
      <protection locked="0"/>
    </xf>
    <xf numFmtId="0" fontId="13" fillId="3" borderId="17" xfId="1" applyFont="1" applyFill="1" applyBorder="1" applyAlignment="1" applyProtection="1">
      <alignment horizontal="center"/>
    </xf>
    <xf numFmtId="0" fontId="1" fillId="0" borderId="0" xfId="1" applyProtection="1">
      <protection locked="0"/>
    </xf>
    <xf numFmtId="0" fontId="1" fillId="0" borderId="0" xfId="1" applyFill="1" applyBorder="1" applyProtection="1"/>
    <xf numFmtId="0" fontId="1" fillId="0" borderId="0" xfId="1" applyBorder="1" applyProtection="1"/>
    <xf numFmtId="0" fontId="2" fillId="0" borderId="32" xfId="1" applyFont="1" applyFill="1" applyBorder="1" applyAlignment="1" applyProtection="1">
      <alignment textRotation="45"/>
      <protection locked="0"/>
    </xf>
    <xf numFmtId="0" fontId="2" fillId="0" borderId="32" xfId="1" applyFont="1" applyFill="1" applyBorder="1" applyAlignment="1" applyProtection="1">
      <alignment textRotation="90"/>
      <protection locked="0"/>
    </xf>
    <xf numFmtId="0" fontId="2" fillId="0" borderId="33" xfId="1" applyFont="1" applyFill="1" applyBorder="1" applyAlignment="1" applyProtection="1">
      <alignment textRotation="90"/>
      <protection locked="0"/>
    </xf>
    <xf numFmtId="0" fontId="2" fillId="0" borderId="34" xfId="1" applyFont="1" applyFill="1" applyBorder="1" applyAlignment="1" applyProtection="1">
      <alignment textRotation="90"/>
      <protection locked="0"/>
    </xf>
    <xf numFmtId="0" fontId="1" fillId="0" borderId="0" xfId="1" applyAlignment="1" applyProtection="1">
      <alignment textRotation="90"/>
    </xf>
    <xf numFmtId="0" fontId="1" fillId="0" borderId="25" xfId="1" applyBorder="1" applyProtection="1"/>
    <xf numFmtId="0" fontId="5" fillId="7" borderId="14" xfId="1" applyFont="1" applyFill="1" applyBorder="1" applyProtection="1"/>
    <xf numFmtId="0" fontId="13" fillId="7" borderId="38" xfId="1" applyFont="1" applyFill="1" applyBorder="1" applyAlignment="1" applyProtection="1">
      <alignment horizontal="center" wrapText="1"/>
    </xf>
    <xf numFmtId="0" fontId="15" fillId="7" borderId="20" xfId="1" applyFont="1" applyFill="1" applyBorder="1" applyProtection="1"/>
    <xf numFmtId="0" fontId="5" fillId="7" borderId="39" xfId="1" applyFont="1" applyFill="1" applyBorder="1" applyProtection="1"/>
    <xf numFmtId="0" fontId="13" fillId="7" borderId="21" xfId="1" applyFont="1" applyFill="1" applyBorder="1" applyAlignment="1" applyProtection="1">
      <alignment horizontal="center"/>
    </xf>
    <xf numFmtId="0" fontId="13" fillId="7" borderId="20" xfId="1" applyFont="1" applyFill="1" applyBorder="1" applyAlignment="1" applyProtection="1">
      <alignment horizontal="center"/>
    </xf>
    <xf numFmtId="0" fontId="5" fillId="7" borderId="40" xfId="1" applyFont="1" applyFill="1" applyBorder="1" applyProtection="1"/>
    <xf numFmtId="0" fontId="13" fillId="7" borderId="44" xfId="1" applyFont="1" applyFill="1" applyBorder="1" applyAlignment="1" applyProtection="1">
      <alignment horizontal="center"/>
    </xf>
    <xf numFmtId="2" fontId="16" fillId="0" borderId="0" xfId="1" applyNumberFormat="1" applyFont="1" applyProtection="1"/>
    <xf numFmtId="0" fontId="13" fillId="0" borderId="0" xfId="1" applyFont="1" applyBorder="1" applyAlignment="1" applyProtection="1">
      <alignment horizontal="center" wrapText="1"/>
    </xf>
    <xf numFmtId="2" fontId="19" fillId="7" borderId="45" xfId="1" applyNumberFormat="1" applyFont="1" applyFill="1" applyBorder="1" applyAlignment="1" applyProtection="1">
      <alignment horizontal="left"/>
    </xf>
    <xf numFmtId="9" fontId="19" fillId="7" borderId="46" xfId="2" applyFont="1" applyFill="1" applyBorder="1" applyAlignment="1" applyProtection="1">
      <alignment horizontal="left"/>
    </xf>
    <xf numFmtId="9" fontId="19" fillId="7" borderId="23" xfId="2" applyFont="1" applyFill="1" applyBorder="1" applyAlignment="1" applyProtection="1">
      <alignment horizontal="left"/>
    </xf>
    <xf numFmtId="9" fontId="19" fillId="7" borderId="26" xfId="2" applyFont="1" applyFill="1" applyBorder="1" applyAlignment="1" applyProtection="1">
      <alignment horizontal="left"/>
    </xf>
    <xf numFmtId="0" fontId="19" fillId="7" borderId="45" xfId="1" applyFont="1" applyFill="1" applyBorder="1" applyAlignment="1" applyProtection="1">
      <alignment horizontal="left"/>
    </xf>
    <xf numFmtId="9" fontId="19" fillId="7" borderId="56" xfId="2" applyFont="1" applyFill="1" applyBorder="1" applyAlignment="1" applyProtection="1">
      <alignment horizontal="left"/>
    </xf>
    <xf numFmtId="0" fontId="5" fillId="0" borderId="39" xfId="1" applyFont="1" applyBorder="1" applyProtection="1"/>
    <xf numFmtId="0" fontId="5" fillId="0" borderId="2" xfId="1" applyFont="1" applyBorder="1" applyProtection="1"/>
    <xf numFmtId="0" fontId="5" fillId="0" borderId="21" xfId="1" applyFont="1" applyBorder="1" applyProtection="1"/>
    <xf numFmtId="0" fontId="13" fillId="7" borderId="54" xfId="1" applyFont="1" applyFill="1" applyBorder="1" applyAlignment="1" applyProtection="1">
      <alignment horizontal="center"/>
    </xf>
    <xf numFmtId="0" fontId="5" fillId="0" borderId="14" xfId="1" applyFont="1" applyBorder="1" applyProtection="1"/>
    <xf numFmtId="0" fontId="5" fillId="0" borderId="28" xfId="1" applyFont="1" applyBorder="1" applyProtection="1"/>
    <xf numFmtId="0" fontId="13" fillId="7" borderId="15" xfId="1" applyFont="1" applyFill="1" applyBorder="1" applyAlignment="1" applyProtection="1">
      <alignment horizontal="center"/>
    </xf>
    <xf numFmtId="0" fontId="5" fillId="0" borderId="55" xfId="1" applyFont="1" applyBorder="1" applyProtection="1"/>
    <xf numFmtId="0" fontId="5" fillId="0" borderId="42" xfId="1" applyFont="1" applyBorder="1" applyProtection="1"/>
    <xf numFmtId="0" fontId="13" fillId="7" borderId="59" xfId="1" applyFont="1" applyFill="1" applyBorder="1" applyAlignment="1" applyProtection="1">
      <alignment horizontal="center"/>
    </xf>
    <xf numFmtId="0" fontId="1" fillId="0" borderId="0" xfId="1"/>
    <xf numFmtId="0" fontId="1" fillId="3" borderId="0" xfId="1" applyFill="1"/>
    <xf numFmtId="0" fontId="1" fillId="3" borderId="20" xfId="1" applyFill="1" applyBorder="1" applyAlignment="1">
      <alignment textRotation="90"/>
    </xf>
    <xf numFmtId="0" fontId="1" fillId="3" borderId="20" xfId="1" applyFill="1" applyBorder="1"/>
    <xf numFmtId="0" fontId="1" fillId="0" borderId="0" xfId="1" applyAlignment="1">
      <alignment horizontal="left"/>
    </xf>
    <xf numFmtId="0" fontId="1" fillId="2" borderId="0" xfId="1" applyFill="1"/>
    <xf numFmtId="0" fontId="2" fillId="0" borderId="20" xfId="1" applyFont="1" applyFill="1" applyBorder="1" applyAlignment="1" applyProtection="1">
      <alignment horizontal="center"/>
      <protection locked="0"/>
    </xf>
    <xf numFmtId="0" fontId="2" fillId="0" borderId="25" xfId="1" applyFont="1" applyFill="1" applyBorder="1" applyAlignment="1" applyProtection="1">
      <alignment horizontal="center"/>
      <protection locked="0"/>
    </xf>
    <xf numFmtId="0" fontId="1" fillId="3" borderId="20" xfId="1" applyFill="1" applyBorder="1" applyProtection="1">
      <protection locked="0"/>
    </xf>
    <xf numFmtId="0" fontId="1" fillId="3" borderId="20" xfId="1" applyFill="1" applyBorder="1" applyProtection="1">
      <protection hidden="1"/>
    </xf>
    <xf numFmtId="0" fontId="1" fillId="0" borderId="24" xfId="1" applyFill="1" applyBorder="1" applyAlignment="1" applyProtection="1">
      <alignment horizontal="center"/>
      <protection locked="0"/>
    </xf>
    <xf numFmtId="0" fontId="10" fillId="3" borderId="20" xfId="1" applyFont="1" applyFill="1" applyBorder="1" applyAlignment="1" applyProtection="1">
      <alignment textRotation="90"/>
      <protection locked="0"/>
    </xf>
    <xf numFmtId="0" fontId="10" fillId="3" borderId="21" xfId="1" applyFont="1" applyFill="1" applyBorder="1" applyAlignment="1" applyProtection="1">
      <alignment horizontal="left" textRotation="90"/>
      <protection locked="0"/>
    </xf>
    <xf numFmtId="0" fontId="10" fillId="3" borderId="21" xfId="1" applyFont="1" applyFill="1" applyBorder="1" applyAlignment="1" applyProtection="1">
      <alignment horizontal="left" textRotation="90" wrapText="1"/>
      <protection locked="0"/>
    </xf>
    <xf numFmtId="0" fontId="11" fillId="3" borderId="21" xfId="1" applyFont="1" applyFill="1" applyBorder="1" applyAlignment="1" applyProtection="1">
      <alignment horizontal="left" textRotation="90" wrapText="1"/>
      <protection locked="0"/>
    </xf>
    <xf numFmtId="0" fontId="11" fillId="3" borderId="20" xfId="1" applyFont="1" applyFill="1" applyBorder="1" applyAlignment="1" applyProtection="1">
      <alignment horizontal="left" textRotation="90" wrapText="1"/>
    </xf>
    <xf numFmtId="0" fontId="11" fillId="3" borderId="22" xfId="1" applyFont="1" applyFill="1" applyBorder="1" applyAlignment="1" applyProtection="1">
      <alignment horizontal="left" textRotation="90" wrapText="1"/>
    </xf>
    <xf numFmtId="0" fontId="12" fillId="3" borderId="2" xfId="1" applyFont="1" applyFill="1" applyBorder="1" applyAlignment="1" applyProtection="1">
      <alignment horizontal="left" textRotation="90" wrapText="1"/>
    </xf>
    <xf numFmtId="0" fontId="12" fillId="3" borderId="23" xfId="1" applyFont="1" applyFill="1" applyBorder="1" applyAlignment="1" applyProtection="1">
      <alignment horizontal="left" textRotation="90" wrapText="1"/>
    </xf>
    <xf numFmtId="0" fontId="9" fillId="3" borderId="20" xfId="1" applyFont="1" applyFill="1" applyBorder="1" applyAlignment="1" applyProtection="1">
      <alignment horizontal="left" textRotation="90"/>
      <protection locked="0"/>
    </xf>
    <xf numFmtId="0" fontId="8" fillId="3" borderId="16" xfId="1" applyFont="1" applyFill="1" applyBorder="1" applyAlignment="1" applyProtection="1">
      <alignment textRotation="90"/>
    </xf>
    <xf numFmtId="0" fontId="7" fillId="3" borderId="17" xfId="1" applyFont="1" applyFill="1" applyBorder="1" applyProtection="1"/>
    <xf numFmtId="0" fontId="2" fillId="3" borderId="18" xfId="1" applyFont="1" applyFill="1" applyBorder="1" applyProtection="1"/>
    <xf numFmtId="0" fontId="2" fillId="3" borderId="19" xfId="1" applyFont="1" applyFill="1" applyBorder="1" applyProtection="1"/>
    <xf numFmtId="0" fontId="2" fillId="3" borderId="8" xfId="1" applyFont="1" applyFill="1" applyBorder="1" applyProtection="1"/>
    <xf numFmtId="0" fontId="2" fillId="3" borderId="11" xfId="1" applyFont="1" applyFill="1" applyBorder="1" applyProtection="1"/>
    <xf numFmtId="0" fontId="2" fillId="3" borderId="0" xfId="1" applyFont="1" applyFill="1" applyBorder="1" applyProtection="1"/>
    <xf numFmtId="0" fontId="2" fillId="3" borderId="13" xfId="1" applyFont="1" applyFill="1" applyBorder="1" applyProtection="1"/>
    <xf numFmtId="0" fontId="2" fillId="0" borderId="23" xfId="1" applyFont="1" applyBorder="1" applyProtection="1"/>
    <xf numFmtId="0" fontId="2" fillId="0" borderId="26" xfId="1" applyFont="1" applyBorder="1" applyProtection="1"/>
    <xf numFmtId="0" fontId="2" fillId="0" borderId="20" xfId="1" applyFont="1" applyBorder="1" applyProtection="1"/>
    <xf numFmtId="0" fontId="24" fillId="2" borderId="22" xfId="1" applyFont="1" applyFill="1" applyBorder="1" applyAlignment="1" applyProtection="1">
      <alignment horizontal="center"/>
    </xf>
    <xf numFmtId="0" fontId="23" fillId="3" borderId="20" xfId="1" applyFont="1" applyFill="1" applyBorder="1" applyProtection="1"/>
    <xf numFmtId="0" fontId="1" fillId="3" borderId="20" xfId="1" applyFill="1" applyBorder="1" applyProtection="1"/>
    <xf numFmtId="0" fontId="1" fillId="0" borderId="20" xfId="1" applyBorder="1" applyProtection="1"/>
    <xf numFmtId="0" fontId="23" fillId="0" borderId="20" xfId="1" applyFont="1" applyFill="1" applyBorder="1" applyProtection="1">
      <protection locked="0"/>
    </xf>
    <xf numFmtId="0" fontId="23" fillId="0" borderId="20" xfId="1" applyFont="1" applyFill="1" applyBorder="1" applyAlignment="1" applyProtection="1">
      <alignment horizontal="left"/>
      <protection locked="0"/>
    </xf>
    <xf numFmtId="0" fontId="1" fillId="0" borderId="20" xfId="1" applyFill="1" applyBorder="1" applyProtection="1">
      <protection locked="0"/>
    </xf>
    <xf numFmtId="0" fontId="1" fillId="0" borderId="20" xfId="1" applyFill="1" applyBorder="1" applyAlignment="1" applyProtection="1">
      <alignment horizontal="left"/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1" xfId="1" applyFont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0" fontId="4" fillId="0" borderId="0" xfId="1" applyFont="1" applyProtection="1">
      <protection locked="0"/>
    </xf>
    <xf numFmtId="0" fontId="5" fillId="0" borderId="9" xfId="1" applyFont="1" applyBorder="1" applyProtection="1">
      <protection locked="0"/>
    </xf>
    <xf numFmtId="0" fontId="5" fillId="0" borderId="10" xfId="1" applyFont="1" applyBorder="1" applyProtection="1">
      <protection locked="0"/>
    </xf>
    <xf numFmtId="0" fontId="5" fillId="3" borderId="20" xfId="1" applyFont="1" applyFill="1" applyBorder="1" applyAlignment="1" applyProtection="1">
      <alignment horizontal="center"/>
    </xf>
    <xf numFmtId="1" fontId="5" fillId="3" borderId="23" xfId="1" applyNumberFormat="1" applyFont="1" applyFill="1" applyBorder="1" applyProtection="1"/>
    <xf numFmtId="1" fontId="5" fillId="3" borderId="2" xfId="1" applyNumberFormat="1" applyFont="1" applyFill="1" applyBorder="1" applyProtection="1"/>
    <xf numFmtId="1" fontId="5" fillId="3" borderId="20" xfId="1" applyNumberFormat="1" applyFont="1" applyFill="1" applyBorder="1" applyProtection="1"/>
    <xf numFmtId="0" fontId="5" fillId="3" borderId="21" xfId="1" applyFont="1" applyFill="1" applyBorder="1" applyAlignment="1" applyProtection="1">
      <alignment horizontal="center"/>
    </xf>
    <xf numFmtId="0" fontId="5" fillId="3" borderId="23" xfId="1" applyFont="1" applyFill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20" xfId="1" applyFont="1" applyFill="1" applyBorder="1" applyAlignment="1" applyProtection="1">
      <alignment horizontal="center"/>
      <protection locked="0"/>
    </xf>
    <xf numFmtId="0" fontId="5" fillId="0" borderId="2" xfId="1" applyFont="1" applyFill="1" applyBorder="1" applyAlignment="1" applyProtection="1">
      <alignment horizontal="center"/>
      <protection locked="0"/>
    </xf>
    <xf numFmtId="0" fontId="5" fillId="0" borderId="23" xfId="1" applyFont="1" applyBorder="1" applyProtection="1"/>
    <xf numFmtId="0" fontId="5" fillId="0" borderId="21" xfId="1" applyFont="1" applyFill="1" applyBorder="1" applyAlignment="1" applyProtection="1">
      <alignment horizontal="center"/>
      <protection locked="0"/>
    </xf>
    <xf numFmtId="0" fontId="5" fillId="3" borderId="25" xfId="1" applyFont="1" applyFill="1" applyBorder="1" applyAlignment="1" applyProtection="1">
      <alignment horizontal="center"/>
    </xf>
    <xf numFmtId="0" fontId="5" fillId="3" borderId="26" xfId="1" applyFont="1" applyFill="1" applyBorder="1" applyAlignment="1" applyProtection="1">
      <alignment horizontal="center"/>
    </xf>
    <xf numFmtId="0" fontId="5" fillId="0" borderId="25" xfId="1" applyFont="1" applyFill="1" applyBorder="1" applyAlignment="1" applyProtection="1">
      <alignment horizontal="center"/>
      <protection locked="0"/>
    </xf>
    <xf numFmtId="0" fontId="5" fillId="0" borderId="18" xfId="1" applyFont="1" applyFill="1" applyBorder="1" applyAlignment="1" applyProtection="1">
      <alignment horizontal="center"/>
      <protection locked="0"/>
    </xf>
    <xf numFmtId="0" fontId="5" fillId="0" borderId="26" xfId="1" applyFont="1" applyBorder="1" applyProtection="1"/>
    <xf numFmtId="0" fontId="5" fillId="0" borderId="20" xfId="1" applyFont="1" applyBorder="1" applyProtection="1"/>
    <xf numFmtId="0" fontId="5" fillId="3" borderId="17" xfId="1" applyFont="1" applyFill="1" applyBorder="1" applyAlignment="1" applyProtection="1">
      <alignment horizontal="center"/>
    </xf>
    <xf numFmtId="0" fontId="13" fillId="0" borderId="17" xfId="1" applyFont="1" applyBorder="1" applyAlignment="1" applyProtection="1">
      <alignment horizontal="center"/>
    </xf>
    <xf numFmtId="0" fontId="13" fillId="0" borderId="19" xfId="1" applyFont="1" applyBorder="1" applyAlignment="1" applyProtection="1">
      <alignment horizontal="center"/>
    </xf>
    <xf numFmtId="0" fontId="13" fillId="0" borderId="63" xfId="1" applyFont="1" applyBorder="1" applyAlignment="1" applyProtection="1">
      <alignment horizontal="center"/>
    </xf>
    <xf numFmtId="0" fontId="13" fillId="0" borderId="62" xfId="1" applyFont="1" applyBorder="1" applyAlignment="1" applyProtection="1">
      <alignment horizontal="center"/>
    </xf>
    <xf numFmtId="0" fontId="13" fillId="0" borderId="61" xfId="1" applyFont="1" applyBorder="1" applyAlignment="1" applyProtection="1">
      <alignment horizontal="center"/>
    </xf>
    <xf numFmtId="0" fontId="13" fillId="0" borderId="48" xfId="1" applyFont="1" applyBorder="1" applyAlignment="1" applyProtection="1">
      <alignment horizontal="center"/>
    </xf>
    <xf numFmtId="0" fontId="25" fillId="0" borderId="8" xfId="1" applyFont="1" applyBorder="1" applyAlignment="1" applyProtection="1">
      <alignment horizontal="left" wrapText="1"/>
    </xf>
    <xf numFmtId="0" fontId="25" fillId="0" borderId="0" xfId="1" applyFont="1" applyAlignment="1" applyProtection="1">
      <alignment horizontal="left" wrapText="1"/>
    </xf>
    <xf numFmtId="1" fontId="13" fillId="7" borderId="41" xfId="1" applyNumberFormat="1" applyFont="1" applyFill="1" applyBorder="1" applyAlignment="1" applyProtection="1">
      <alignment horizontal="center"/>
    </xf>
    <xf numFmtId="1" fontId="13" fillId="7" borderId="42" xfId="1" applyNumberFormat="1" applyFont="1" applyFill="1" applyBorder="1" applyAlignment="1" applyProtection="1">
      <alignment horizontal="center"/>
    </xf>
    <xf numFmtId="0" fontId="15" fillId="2" borderId="39" xfId="1" applyFont="1" applyFill="1" applyBorder="1" applyAlignment="1" applyProtection="1">
      <alignment horizontal="center"/>
    </xf>
    <xf numFmtId="0" fontId="15" fillId="2" borderId="2" xfId="1" applyFont="1" applyFill="1" applyBorder="1" applyAlignment="1" applyProtection="1">
      <alignment horizontal="center"/>
    </xf>
    <xf numFmtId="0" fontId="15" fillId="2" borderId="54" xfId="1" applyFont="1" applyFill="1" applyBorder="1" applyAlignment="1" applyProtection="1">
      <alignment horizontal="center"/>
    </xf>
    <xf numFmtId="0" fontId="24" fillId="2" borderId="25" xfId="1" applyFont="1" applyFill="1" applyBorder="1" applyAlignment="1" applyProtection="1">
      <alignment horizontal="center"/>
    </xf>
    <xf numFmtId="0" fontId="24" fillId="2" borderId="26" xfId="1" applyFont="1" applyFill="1" applyBorder="1" applyAlignment="1" applyProtection="1">
      <alignment horizontal="center"/>
    </xf>
    <xf numFmtId="0" fontId="13" fillId="0" borderId="60" xfId="1" applyFont="1" applyBorder="1" applyAlignment="1" applyProtection="1">
      <alignment horizontal="center"/>
    </xf>
    <xf numFmtId="0" fontId="13" fillId="0" borderId="47" xfId="1" applyFont="1" applyBorder="1" applyAlignment="1" applyProtection="1">
      <alignment horizontal="center"/>
    </xf>
    <xf numFmtId="0" fontId="24" fillId="2" borderId="2" xfId="1" applyFont="1" applyFill="1" applyBorder="1" applyAlignment="1" applyProtection="1">
      <alignment horizontal="center"/>
    </xf>
    <xf numFmtId="0" fontId="24" fillId="2" borderId="21" xfId="1" applyFont="1" applyFill="1" applyBorder="1" applyAlignment="1" applyProtection="1">
      <alignment horizontal="center"/>
    </xf>
    <xf numFmtId="0" fontId="13" fillId="0" borderId="18" xfId="1" applyFont="1" applyBorder="1" applyAlignment="1" applyProtection="1">
      <alignment horizontal="center"/>
    </xf>
    <xf numFmtId="0" fontId="13" fillId="0" borderId="6" xfId="1" applyFont="1" applyBorder="1" applyAlignment="1" applyProtection="1">
      <alignment horizontal="center"/>
    </xf>
    <xf numFmtId="0" fontId="5" fillId="2" borderId="20" xfId="1" applyFont="1" applyFill="1" applyBorder="1" applyAlignment="1" applyProtection="1">
      <alignment horizontal="center"/>
    </xf>
    <xf numFmtId="0" fontId="5" fillId="2" borderId="23" xfId="1" applyFont="1" applyFill="1" applyBorder="1" applyAlignment="1" applyProtection="1">
      <alignment horizontal="center"/>
    </xf>
    <xf numFmtId="1" fontId="13" fillId="7" borderId="22" xfId="1" applyNumberFormat="1" applyFont="1" applyFill="1" applyBorder="1" applyAlignment="1" applyProtection="1">
      <alignment horizontal="center"/>
    </xf>
    <xf numFmtId="1" fontId="13" fillId="7" borderId="2" xfId="1" applyNumberFormat="1" applyFont="1" applyFill="1" applyBorder="1" applyAlignment="1" applyProtection="1">
      <alignment horizontal="center"/>
    </xf>
    <xf numFmtId="0" fontId="13" fillId="2" borderId="24" xfId="1" applyFont="1" applyFill="1" applyBorder="1" applyAlignment="1" applyProtection="1">
      <alignment horizontal="center"/>
    </xf>
    <xf numFmtId="0" fontId="13" fillId="2" borderId="21" xfId="1" applyFont="1" applyFill="1" applyBorder="1" applyAlignment="1" applyProtection="1">
      <alignment horizontal="center"/>
    </xf>
    <xf numFmtId="0" fontId="13" fillId="2" borderId="20" xfId="1" applyFont="1" applyFill="1" applyBorder="1" applyAlignment="1" applyProtection="1">
      <alignment horizontal="center"/>
    </xf>
    <xf numFmtId="0" fontId="13" fillId="2" borderId="23" xfId="1" applyFont="1" applyFill="1" applyBorder="1" applyAlignment="1" applyProtection="1">
      <alignment horizontal="center"/>
    </xf>
    <xf numFmtId="0" fontId="17" fillId="2" borderId="55" xfId="1" applyFont="1" applyFill="1" applyBorder="1" applyAlignment="1" applyProtection="1">
      <alignment horizontal="left"/>
    </xf>
    <xf numFmtId="0" fontId="17" fillId="2" borderId="42" xfId="1" applyFont="1" applyFill="1" applyBorder="1" applyAlignment="1" applyProtection="1">
      <alignment horizontal="left"/>
    </xf>
    <xf numFmtId="0" fontId="17" fillId="2" borderId="43" xfId="1" applyFont="1" applyFill="1" applyBorder="1" applyAlignment="1" applyProtection="1">
      <alignment horizontal="left"/>
    </xf>
    <xf numFmtId="0" fontId="18" fillId="7" borderId="41" xfId="1" applyFont="1" applyFill="1" applyBorder="1" applyAlignment="1" applyProtection="1">
      <alignment horizontal="center"/>
    </xf>
    <xf numFmtId="0" fontId="18" fillId="7" borderId="42" xfId="1" applyFont="1" applyFill="1" applyBorder="1" applyAlignment="1" applyProtection="1">
      <alignment horizontal="center"/>
    </xf>
    <xf numFmtId="0" fontId="22" fillId="0" borderId="57" xfId="1" applyFont="1" applyBorder="1" applyAlignment="1" applyProtection="1">
      <alignment horizontal="center" wrapText="1"/>
    </xf>
    <xf numFmtId="0" fontId="22" fillId="0" borderId="51" xfId="1" applyFont="1" applyBorder="1" applyAlignment="1" applyProtection="1">
      <alignment horizontal="center" wrapText="1"/>
    </xf>
    <xf numFmtId="0" fontId="22" fillId="0" borderId="52" xfId="1" applyFont="1" applyBorder="1" applyAlignment="1" applyProtection="1">
      <alignment horizontal="center" wrapText="1"/>
    </xf>
    <xf numFmtId="0" fontId="22" fillId="0" borderId="53" xfId="1" applyFont="1" applyBorder="1" applyAlignment="1" applyProtection="1">
      <alignment horizontal="center" wrapText="1"/>
    </xf>
    <xf numFmtId="0" fontId="22" fillId="0" borderId="24" xfId="1" applyFont="1" applyBorder="1" applyAlignment="1" applyProtection="1">
      <alignment horizontal="center" wrapText="1"/>
    </xf>
    <xf numFmtId="0" fontId="22" fillId="0" borderId="21" xfId="1" applyFont="1" applyBorder="1" applyAlignment="1" applyProtection="1">
      <alignment horizontal="center" wrapText="1"/>
    </xf>
    <xf numFmtId="0" fontId="22" fillId="0" borderId="20" xfId="1" applyFont="1" applyBorder="1" applyAlignment="1" applyProtection="1">
      <alignment horizontal="center" wrapText="1"/>
    </xf>
    <xf numFmtId="0" fontId="22" fillId="0" borderId="23" xfId="1" applyFont="1" applyBorder="1" applyAlignment="1" applyProtection="1">
      <alignment horizontal="center" wrapText="1"/>
    </xf>
    <xf numFmtId="0" fontId="5" fillId="2" borderId="49" xfId="1" applyFont="1" applyFill="1" applyBorder="1" applyAlignment="1" applyProtection="1">
      <alignment horizontal="center"/>
    </xf>
    <xf numFmtId="0" fontId="5" fillId="2" borderId="50" xfId="1" applyFont="1" applyFill="1" applyBorder="1" applyAlignment="1" applyProtection="1">
      <alignment horizontal="center"/>
    </xf>
    <xf numFmtId="0" fontId="5" fillId="2" borderId="58" xfId="1" applyFont="1" applyFill="1" applyBorder="1" applyAlignment="1" applyProtection="1">
      <alignment horizontal="center"/>
    </xf>
    <xf numFmtId="0" fontId="2" fillId="8" borderId="24" xfId="1" applyFont="1" applyFill="1" applyBorder="1" applyAlignment="1" applyProtection="1">
      <alignment horizontal="center"/>
    </xf>
    <xf numFmtId="0" fontId="2" fillId="8" borderId="21" xfId="1" applyFont="1" applyFill="1" applyBorder="1" applyAlignment="1" applyProtection="1">
      <alignment horizontal="center"/>
    </xf>
    <xf numFmtId="0" fontId="2" fillId="8" borderId="20" xfId="1" applyFont="1" applyFill="1" applyBorder="1" applyAlignment="1" applyProtection="1">
      <alignment horizontal="center"/>
    </xf>
    <xf numFmtId="0" fontId="2" fillId="8" borderId="23" xfId="1" applyFont="1" applyFill="1" applyBorder="1" applyAlignment="1" applyProtection="1">
      <alignment horizontal="center"/>
    </xf>
    <xf numFmtId="0" fontId="5" fillId="2" borderId="24" xfId="1" applyFont="1" applyFill="1" applyBorder="1" applyAlignment="1" applyProtection="1">
      <alignment horizontal="center"/>
    </xf>
    <xf numFmtId="0" fontId="5" fillId="2" borderId="21" xfId="1" applyFont="1" applyFill="1" applyBorder="1" applyAlignment="1" applyProtection="1">
      <alignment horizontal="center"/>
    </xf>
    <xf numFmtId="0" fontId="21" fillId="2" borderId="39" xfId="1" applyFont="1" applyFill="1" applyBorder="1" applyAlignment="1" applyProtection="1">
      <alignment horizontal="left"/>
    </xf>
    <xf numFmtId="0" fontId="21" fillId="2" borderId="2" xfId="1" applyFont="1" applyFill="1" applyBorder="1" applyAlignment="1" applyProtection="1">
      <alignment horizontal="left"/>
    </xf>
    <xf numFmtId="0" fontId="21" fillId="2" borderId="21" xfId="1" applyFont="1" applyFill="1" applyBorder="1" applyAlignment="1" applyProtection="1">
      <alignment horizontal="left"/>
    </xf>
    <xf numFmtId="0" fontId="18" fillId="7" borderId="22" xfId="1" applyFont="1" applyFill="1" applyBorder="1" applyAlignment="1" applyProtection="1">
      <alignment horizontal="center"/>
    </xf>
    <xf numFmtId="0" fontId="18" fillId="7" borderId="2" xfId="1" applyFont="1" applyFill="1" applyBorder="1" applyAlignment="1" applyProtection="1">
      <alignment horizontal="center"/>
    </xf>
    <xf numFmtId="0" fontId="2" fillId="2" borderId="39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/>
    </xf>
    <xf numFmtId="0" fontId="2" fillId="2" borderId="21" xfId="1" applyFont="1" applyFill="1" applyBorder="1" applyAlignment="1" applyProtection="1">
      <alignment horizontal="center"/>
    </xf>
    <xf numFmtId="0" fontId="2" fillId="2" borderId="20" xfId="1" applyFont="1" applyFill="1" applyBorder="1" applyAlignment="1" applyProtection="1">
      <alignment horizontal="center"/>
    </xf>
    <xf numFmtId="0" fontId="2" fillId="2" borderId="23" xfId="1" applyFont="1" applyFill="1" applyBorder="1" applyAlignment="1" applyProtection="1">
      <alignment horizontal="center"/>
    </xf>
    <xf numFmtId="0" fontId="17" fillId="2" borderId="39" xfId="1" applyFont="1" applyFill="1" applyBorder="1" applyAlignment="1" applyProtection="1">
      <alignment horizontal="left"/>
    </xf>
    <xf numFmtId="0" fontId="17" fillId="2" borderId="2" xfId="1" applyFont="1" applyFill="1" applyBorder="1" applyAlignment="1" applyProtection="1">
      <alignment horizontal="left"/>
    </xf>
    <xf numFmtId="0" fontId="17" fillId="2" borderId="21" xfId="1" applyFont="1" applyFill="1" applyBorder="1" applyAlignment="1" applyProtection="1">
      <alignment horizontal="left"/>
    </xf>
    <xf numFmtId="2" fontId="13" fillId="2" borderId="55" xfId="1" applyNumberFormat="1" applyFont="1" applyFill="1" applyBorder="1" applyAlignment="1" applyProtection="1">
      <alignment horizontal="center"/>
    </xf>
    <xf numFmtId="2" fontId="13" fillId="2" borderId="42" xfId="1" applyNumberFormat="1" applyFont="1" applyFill="1" applyBorder="1" applyAlignment="1" applyProtection="1">
      <alignment horizontal="center"/>
    </xf>
    <xf numFmtId="2" fontId="13" fillId="2" borderId="43" xfId="1" applyNumberFormat="1" applyFont="1" applyFill="1" applyBorder="1" applyAlignment="1" applyProtection="1">
      <alignment horizontal="center"/>
    </xf>
    <xf numFmtId="2" fontId="13" fillId="2" borderId="44" xfId="1" applyNumberFormat="1" applyFont="1" applyFill="1" applyBorder="1" applyAlignment="1" applyProtection="1">
      <alignment horizontal="center"/>
    </xf>
    <xf numFmtId="2" fontId="13" fillId="2" borderId="56" xfId="1" applyNumberFormat="1" applyFont="1" applyFill="1" applyBorder="1" applyAlignment="1" applyProtection="1">
      <alignment horizontal="center"/>
    </xf>
    <xf numFmtId="0" fontId="20" fillId="2" borderId="39" xfId="1" applyFont="1" applyFill="1" applyBorder="1" applyAlignment="1" applyProtection="1">
      <alignment horizontal="left"/>
    </xf>
    <xf numFmtId="0" fontId="20" fillId="2" borderId="2" xfId="1" applyFont="1" applyFill="1" applyBorder="1" applyAlignment="1" applyProtection="1">
      <alignment horizontal="left"/>
    </xf>
    <xf numFmtId="0" fontId="20" fillId="2" borderId="54" xfId="1" applyFont="1" applyFill="1" applyBorder="1" applyAlignment="1" applyProtection="1">
      <alignment horizontal="left"/>
    </xf>
    <xf numFmtId="0" fontId="11" fillId="2" borderId="3" xfId="1" applyFont="1" applyFill="1" applyBorder="1" applyAlignment="1" applyProtection="1">
      <alignment horizontal="left"/>
    </xf>
    <xf numFmtId="0" fontId="11" fillId="2" borderId="5" xfId="1" applyFont="1" applyFill="1" applyBorder="1" applyAlignment="1" applyProtection="1">
      <alignment horizontal="left"/>
    </xf>
    <xf numFmtId="0" fontId="13" fillId="2" borderId="39" xfId="1" applyFont="1" applyFill="1" applyBorder="1" applyAlignment="1" applyProtection="1">
      <alignment horizontal="center"/>
    </xf>
    <xf numFmtId="0" fontId="13" fillId="2" borderId="2" xfId="1" applyFont="1" applyFill="1" applyBorder="1" applyAlignment="1" applyProtection="1">
      <alignment horizontal="center"/>
    </xf>
    <xf numFmtId="0" fontId="5" fillId="2" borderId="39" xfId="1" applyFont="1" applyFill="1" applyBorder="1" applyAlignment="1" applyProtection="1">
      <alignment horizontal="center"/>
    </xf>
    <xf numFmtId="0" fontId="5" fillId="2" borderId="2" xfId="1" applyFont="1" applyFill="1" applyBorder="1" applyAlignment="1" applyProtection="1">
      <alignment horizontal="center"/>
    </xf>
    <xf numFmtId="0" fontId="5" fillId="2" borderId="54" xfId="1" applyFont="1" applyFill="1" applyBorder="1" applyAlignment="1" applyProtection="1">
      <alignment horizontal="center"/>
    </xf>
    <xf numFmtId="0" fontId="18" fillId="7" borderId="20" xfId="1" applyFont="1" applyFill="1" applyBorder="1" applyAlignment="1" applyProtection="1">
      <alignment horizontal="center"/>
    </xf>
    <xf numFmtId="0" fontId="7" fillId="2" borderId="47" xfId="1" applyFont="1" applyFill="1" applyBorder="1" applyAlignment="1" applyProtection="1">
      <alignment horizontal="center"/>
      <protection locked="0"/>
    </xf>
    <xf numFmtId="0" fontId="7" fillId="2" borderId="6" xfId="1" applyFont="1" applyFill="1" applyBorder="1" applyAlignment="1" applyProtection="1">
      <alignment horizontal="center"/>
      <protection locked="0"/>
    </xf>
    <xf numFmtId="0" fontId="7" fillId="2" borderId="48" xfId="1" applyFont="1" applyFill="1" applyBorder="1" applyAlignment="1" applyProtection="1">
      <alignment horizontal="center"/>
      <protection locked="0"/>
    </xf>
    <xf numFmtId="0" fontId="2" fillId="2" borderId="49" xfId="1" applyFont="1" applyFill="1" applyBorder="1" applyAlignment="1" applyProtection="1">
      <alignment horizontal="center"/>
    </xf>
    <xf numFmtId="0" fontId="2" fillId="2" borderId="50" xfId="1" applyFont="1" applyFill="1" applyBorder="1" applyAlignment="1" applyProtection="1">
      <alignment horizontal="center"/>
    </xf>
    <xf numFmtId="0" fontId="2" fillId="2" borderId="51" xfId="1" applyFont="1" applyFill="1" applyBorder="1" applyAlignment="1" applyProtection="1">
      <alignment horizontal="center"/>
    </xf>
    <xf numFmtId="0" fontId="2" fillId="2" borderId="52" xfId="1" applyFont="1" applyFill="1" applyBorder="1" applyAlignment="1" applyProtection="1">
      <alignment horizontal="center"/>
    </xf>
    <xf numFmtId="0" fontId="2" fillId="2" borderId="53" xfId="1" applyFont="1" applyFill="1" applyBorder="1" applyAlignment="1" applyProtection="1">
      <alignment horizontal="center"/>
    </xf>
    <xf numFmtId="0" fontId="5" fillId="7" borderId="22" xfId="1" applyFont="1" applyFill="1" applyBorder="1" applyAlignment="1" applyProtection="1"/>
    <xf numFmtId="0" fontId="5" fillId="7" borderId="2" xfId="1" applyFont="1" applyFill="1" applyBorder="1" applyAlignment="1" applyProtection="1"/>
    <xf numFmtId="0" fontId="5" fillId="7" borderId="21" xfId="1" applyFont="1" applyFill="1" applyBorder="1" applyAlignment="1" applyProtection="1"/>
    <xf numFmtId="0" fontId="1" fillId="0" borderId="20" xfId="1" applyFill="1" applyBorder="1" applyAlignment="1" applyProtection="1">
      <alignment horizontal="center"/>
    </xf>
    <xf numFmtId="0" fontId="5" fillId="7" borderId="41" xfId="1" applyFont="1" applyFill="1" applyBorder="1" applyAlignment="1" applyProtection="1"/>
    <xf numFmtId="0" fontId="5" fillId="7" borderId="42" xfId="1" applyFont="1" applyFill="1" applyBorder="1" applyAlignment="1" applyProtection="1"/>
    <xf numFmtId="0" fontId="5" fillId="7" borderId="43" xfId="1" applyFont="1" applyFill="1" applyBorder="1" applyAlignment="1" applyProtection="1"/>
    <xf numFmtId="0" fontId="17" fillId="3" borderId="7" xfId="1" applyFont="1" applyFill="1" applyBorder="1" applyAlignment="1" applyProtection="1">
      <alignment horizontal="center"/>
    </xf>
    <xf numFmtId="0" fontId="17" fillId="3" borderId="8" xfId="1" applyFont="1" applyFill="1" applyBorder="1" applyAlignment="1" applyProtection="1">
      <alignment horizontal="center"/>
    </xf>
    <xf numFmtId="0" fontId="17" fillId="3" borderId="11" xfId="1" applyFont="1" applyFill="1" applyBorder="1" applyAlignment="1" applyProtection="1">
      <alignment horizontal="center"/>
    </xf>
    <xf numFmtId="0" fontId="17" fillId="2" borderId="39" xfId="1" applyFont="1" applyFill="1" applyBorder="1" applyAlignment="1" applyProtection="1">
      <alignment horizontal="center"/>
    </xf>
    <xf numFmtId="0" fontId="17" fillId="2" borderId="2" xfId="1" applyFont="1" applyFill="1" applyBorder="1" applyAlignment="1" applyProtection="1">
      <alignment horizontal="center"/>
    </xf>
    <xf numFmtId="0" fontId="17" fillId="2" borderId="21" xfId="1" applyFont="1" applyFill="1" applyBorder="1" applyAlignment="1" applyProtection="1">
      <alignment horizontal="center"/>
    </xf>
    <xf numFmtId="0" fontId="17" fillId="2" borderId="22" xfId="1" applyFont="1" applyFill="1" applyBorder="1" applyAlignment="1" applyProtection="1">
      <alignment horizontal="center" wrapText="1"/>
    </xf>
    <xf numFmtId="0" fontId="17" fillId="2" borderId="2" xfId="1" applyFont="1" applyFill="1" applyBorder="1" applyAlignment="1" applyProtection="1">
      <alignment horizontal="center" wrapText="1"/>
    </xf>
    <xf numFmtId="0" fontId="17" fillId="2" borderId="21" xfId="1" applyFont="1" applyFill="1" applyBorder="1" applyAlignment="1" applyProtection="1">
      <alignment horizontal="center" wrapText="1"/>
    </xf>
    <xf numFmtId="0" fontId="17" fillId="2" borderId="4" xfId="1" applyFont="1" applyFill="1" applyBorder="1" applyAlignment="1" applyProtection="1">
      <alignment horizontal="center"/>
    </xf>
    <xf numFmtId="0" fontId="17" fillId="2" borderId="5" xfId="1" applyFont="1" applyFill="1" applyBorder="1" applyAlignment="1" applyProtection="1">
      <alignment horizontal="center"/>
    </xf>
    <xf numFmtId="0" fontId="13" fillId="3" borderId="7" xfId="1" applyFont="1" applyFill="1" applyBorder="1" applyAlignment="1" applyProtection="1">
      <alignment horizontal="center"/>
    </xf>
    <xf numFmtId="0" fontId="13" fillId="3" borderId="8" xfId="1" applyFont="1" applyFill="1" applyBorder="1" applyAlignment="1" applyProtection="1">
      <alignment horizontal="center"/>
    </xf>
    <xf numFmtId="0" fontId="13" fillId="3" borderId="11" xfId="1" applyFont="1" applyFill="1" applyBorder="1" applyAlignment="1" applyProtection="1">
      <alignment horizontal="center"/>
    </xf>
    <xf numFmtId="0" fontId="13" fillId="3" borderId="47" xfId="1" applyFont="1" applyFill="1" applyBorder="1" applyAlignment="1" applyProtection="1">
      <alignment horizontal="center"/>
    </xf>
    <xf numFmtId="0" fontId="13" fillId="3" borderId="6" xfId="1" applyFont="1" applyFill="1" applyBorder="1" applyAlignment="1" applyProtection="1">
      <alignment horizontal="center"/>
    </xf>
    <xf numFmtId="0" fontId="13" fillId="3" borderId="48" xfId="1" applyFont="1" applyFill="1" applyBorder="1" applyAlignment="1" applyProtection="1">
      <alignment horizontal="center"/>
    </xf>
    <xf numFmtId="0" fontId="2" fillId="0" borderId="20" xfId="1" applyFont="1" applyFill="1" applyBorder="1" applyAlignment="1" applyProtection="1">
      <protection locked="0"/>
    </xf>
    <xf numFmtId="0" fontId="2" fillId="0" borderId="20" xfId="1" applyFont="1" applyBorder="1" applyAlignment="1" applyProtection="1">
      <protection locked="0"/>
    </xf>
    <xf numFmtId="0" fontId="14" fillId="0" borderId="27" xfId="1" applyFont="1" applyBorder="1" applyAlignment="1" applyProtection="1">
      <alignment horizontal="center"/>
    </xf>
    <xf numFmtId="0" fontId="14" fillId="0" borderId="28" xfId="1" applyFont="1" applyBorder="1" applyAlignment="1" applyProtection="1">
      <alignment horizontal="center"/>
    </xf>
    <xf numFmtId="2" fontId="15" fillId="0" borderId="22" xfId="1" applyNumberFormat="1" applyFont="1" applyBorder="1" applyAlignment="1" applyProtection="1">
      <alignment horizontal="center"/>
      <protection locked="0"/>
    </xf>
    <xf numFmtId="2" fontId="15" fillId="0" borderId="21" xfId="1" applyNumberFormat="1" applyFont="1" applyBorder="1" applyAlignment="1" applyProtection="1">
      <alignment horizontal="center"/>
      <protection locked="0"/>
    </xf>
    <xf numFmtId="0" fontId="2" fillId="6" borderId="29" xfId="1" applyFont="1" applyFill="1" applyBorder="1" applyAlignment="1" applyProtection="1">
      <alignment horizontal="center"/>
    </xf>
    <xf numFmtId="0" fontId="2" fillId="6" borderId="30" xfId="1" applyFont="1" applyFill="1" applyBorder="1" applyAlignment="1" applyProtection="1">
      <alignment horizontal="center"/>
    </xf>
    <xf numFmtId="0" fontId="2" fillId="6" borderId="31" xfId="1" applyFont="1" applyFill="1" applyBorder="1" applyAlignment="1" applyProtection="1">
      <alignment horizontal="center"/>
    </xf>
    <xf numFmtId="0" fontId="5" fillId="7" borderId="35" xfId="1" applyFont="1" applyFill="1" applyBorder="1" applyAlignment="1" applyProtection="1"/>
    <xf numFmtId="0" fontId="5" fillId="7" borderId="36" xfId="1" applyFont="1" applyFill="1" applyBorder="1" applyAlignment="1" applyProtection="1"/>
    <xf numFmtId="0" fontId="5" fillId="7" borderId="37" xfId="1" applyFont="1" applyFill="1" applyBorder="1" applyAlignment="1" applyProtection="1"/>
    <xf numFmtId="0" fontId="2" fillId="0" borderId="22" xfId="1" applyFont="1" applyFill="1" applyBorder="1" applyAlignment="1" applyProtection="1">
      <protection locked="0"/>
    </xf>
    <xf numFmtId="0" fontId="2" fillId="0" borderId="2" xfId="1" applyFont="1" applyBorder="1" applyAlignment="1" applyProtection="1">
      <protection locked="0"/>
    </xf>
    <xf numFmtId="0" fontId="2" fillId="0" borderId="21" xfId="1" applyFont="1" applyBorder="1" applyAlignment="1" applyProtection="1">
      <protection locked="0"/>
    </xf>
    <xf numFmtId="0" fontId="2" fillId="0" borderId="2" xfId="1" applyFont="1" applyFill="1" applyBorder="1" applyAlignment="1" applyProtection="1">
      <protection locked="0"/>
    </xf>
    <xf numFmtId="0" fontId="2" fillId="0" borderId="21" xfId="1" applyFont="1" applyFill="1" applyBorder="1" applyAlignment="1" applyProtection="1">
      <protection locked="0"/>
    </xf>
    <xf numFmtId="0" fontId="2" fillId="0" borderId="17" xfId="1" applyFont="1" applyFill="1" applyBorder="1" applyAlignment="1" applyProtection="1">
      <protection locked="0"/>
    </xf>
    <xf numFmtId="0" fontId="2" fillId="0" borderId="18" xfId="1" applyFont="1" applyBorder="1" applyAlignment="1" applyProtection="1">
      <protection locked="0"/>
    </xf>
    <xf numFmtId="0" fontId="2" fillId="0" borderId="19" xfId="1" applyFont="1" applyBorder="1" applyAlignment="1" applyProtection="1">
      <protection locked="0"/>
    </xf>
    <xf numFmtId="0" fontId="2" fillId="0" borderId="22" xfId="1" applyFont="1" applyFill="1" applyBorder="1" applyAlignment="1" applyProtection="1">
      <alignment horizontal="left"/>
      <protection locked="0"/>
    </xf>
    <xf numFmtId="0" fontId="2" fillId="0" borderId="2" xfId="1" applyFont="1" applyFill="1" applyBorder="1" applyAlignment="1" applyProtection="1">
      <alignment horizontal="left"/>
      <protection locked="0"/>
    </xf>
    <xf numFmtId="0" fontId="2" fillId="0" borderId="21" xfId="1" applyFont="1" applyFill="1" applyBorder="1" applyAlignment="1" applyProtection="1">
      <alignment horizontal="left"/>
      <protection locked="0"/>
    </xf>
    <xf numFmtId="0" fontId="7" fillId="0" borderId="3" xfId="1" applyFont="1" applyBorder="1" applyAlignment="1" applyProtection="1">
      <alignment horizontal="center"/>
    </xf>
    <xf numFmtId="0" fontId="7" fillId="0" borderId="4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5" fillId="0" borderId="8" xfId="1" applyFont="1" applyBorder="1" applyAlignment="1" applyProtection="1">
      <alignment horizontal="center"/>
    </xf>
    <xf numFmtId="0" fontId="5" fillId="0" borderId="3" xfId="1" applyFont="1" applyBorder="1" applyAlignment="1" applyProtection="1">
      <alignment horizontal="center"/>
    </xf>
    <xf numFmtId="0" fontId="5" fillId="0" borderId="5" xfId="1" applyFont="1" applyBorder="1" applyAlignment="1" applyProtection="1">
      <alignment horizontal="center"/>
    </xf>
    <xf numFmtId="0" fontId="2" fillId="3" borderId="7" xfId="1" applyFont="1" applyFill="1" applyBorder="1" applyAlignment="1" applyProtection="1">
      <alignment horizontal="center" wrapText="1"/>
    </xf>
    <xf numFmtId="0" fontId="2" fillId="3" borderId="8" xfId="1" applyFont="1" applyFill="1" applyBorder="1" applyAlignment="1" applyProtection="1">
      <alignment horizontal="center" wrapText="1"/>
    </xf>
    <xf numFmtId="0" fontId="2" fillId="3" borderId="11" xfId="1" applyFont="1" applyFill="1" applyBorder="1" applyAlignment="1" applyProtection="1">
      <alignment horizontal="center" wrapText="1"/>
    </xf>
    <xf numFmtId="0" fontId="2" fillId="3" borderId="14" xfId="1" applyFont="1" applyFill="1" applyBorder="1" applyAlignment="1" applyProtection="1">
      <alignment horizontal="center" wrapText="1"/>
    </xf>
    <xf numFmtId="0" fontId="2" fillId="3" borderId="1" xfId="1" applyFont="1" applyFill="1" applyBorder="1" applyAlignment="1" applyProtection="1">
      <alignment horizontal="center" wrapText="1"/>
    </xf>
    <xf numFmtId="0" fontId="2" fillId="3" borderId="15" xfId="1" applyFont="1" applyFill="1" applyBorder="1" applyAlignment="1" applyProtection="1">
      <alignment horizontal="center" wrapText="1"/>
    </xf>
    <xf numFmtId="0" fontId="2" fillId="3" borderId="7" xfId="1" applyFont="1" applyFill="1" applyBorder="1" applyAlignment="1" applyProtection="1">
      <alignment horizontal="center"/>
    </xf>
    <xf numFmtId="0" fontId="2" fillId="3" borderId="8" xfId="1" applyFont="1" applyFill="1" applyBorder="1" applyAlignment="1" applyProtection="1">
      <alignment horizontal="center"/>
    </xf>
    <xf numFmtId="0" fontId="2" fillId="3" borderId="11" xfId="1" applyFont="1" applyFill="1" applyBorder="1" applyAlignment="1" applyProtection="1">
      <alignment horizontal="center"/>
    </xf>
    <xf numFmtId="0" fontId="2" fillId="3" borderId="14" xfId="1" applyFont="1" applyFill="1" applyBorder="1" applyAlignment="1" applyProtection="1">
      <alignment horizontal="center"/>
    </xf>
    <xf numFmtId="0" fontId="2" fillId="3" borderId="1" xfId="1" applyFont="1" applyFill="1" applyBorder="1" applyAlignment="1" applyProtection="1">
      <alignment horizontal="center"/>
    </xf>
    <xf numFmtId="0" fontId="2" fillId="3" borderId="15" xfId="1" applyFont="1" applyFill="1" applyBorder="1" applyAlignment="1" applyProtection="1">
      <alignment horizontal="center"/>
    </xf>
    <xf numFmtId="0" fontId="2" fillId="0" borderId="1" xfId="1" applyFont="1" applyBorder="1" applyAlignment="1" applyProtection="1">
      <alignment horizontal="center"/>
      <protection locked="0"/>
    </xf>
    <xf numFmtId="0" fontId="1" fillId="0" borderId="2" xfId="1" applyBorder="1" applyAlignment="1" applyProtection="1">
      <alignment horizontal="center"/>
      <protection locked="0"/>
    </xf>
    <xf numFmtId="0" fontId="3" fillId="0" borderId="0" xfId="1" applyFont="1" applyAlignment="1" applyProtection="1">
      <protection locked="0"/>
    </xf>
    <xf numFmtId="0" fontId="3" fillId="0" borderId="0" xfId="1" applyFont="1" applyAlignment="1"/>
    <xf numFmtId="0" fontId="3" fillId="0" borderId="0" xfId="1" applyFont="1" applyAlignment="1" applyProtection="1">
      <alignment horizontal="center"/>
    </xf>
    <xf numFmtId="0" fontId="6" fillId="2" borderId="17" xfId="1" applyFont="1" applyFill="1" applyBorder="1" applyAlignment="1" applyProtection="1">
      <alignment horizontal="center" vertical="center" wrapText="1"/>
      <protection locked="0"/>
    </xf>
    <xf numFmtId="0" fontId="6" fillId="2" borderId="18" xfId="1" applyFont="1" applyFill="1" applyBorder="1" applyAlignment="1" applyProtection="1">
      <alignment horizontal="center" vertical="center" wrapText="1"/>
      <protection locked="0"/>
    </xf>
    <xf numFmtId="0" fontId="6" fillId="2" borderId="19" xfId="1" applyFont="1" applyFill="1" applyBorder="1" applyAlignment="1" applyProtection="1">
      <alignment horizontal="center" vertical="center" wrapText="1"/>
      <protection locked="0"/>
    </xf>
    <xf numFmtId="0" fontId="6" fillId="2" borderId="27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28" xfId="1" applyFont="1" applyFill="1" applyBorder="1" applyAlignment="1" applyProtection="1">
      <alignment horizontal="center" vertical="center" wrapText="1"/>
      <protection locked="0"/>
    </xf>
    <xf numFmtId="0" fontId="4" fillId="0" borderId="22" xfId="1" applyFont="1" applyBorder="1" applyAlignment="1" applyProtection="1">
      <alignment horizontal="left"/>
      <protection locked="0"/>
    </xf>
    <xf numFmtId="0" fontId="4" fillId="0" borderId="2" xfId="1" applyFont="1" applyBorder="1" applyAlignment="1" applyProtection="1">
      <alignment horizontal="left"/>
      <protection locked="0"/>
    </xf>
    <xf numFmtId="0" fontId="4" fillId="0" borderId="21" xfId="1" applyFont="1" applyBorder="1" applyAlignment="1" applyProtection="1">
      <alignment horizontal="left"/>
      <protection locked="0"/>
    </xf>
    <xf numFmtId="0" fontId="8" fillId="5" borderId="25" xfId="1" applyFont="1" applyFill="1" applyBorder="1" applyAlignment="1">
      <alignment horizontal="center" textRotation="90"/>
    </xf>
    <xf numFmtId="0" fontId="1" fillId="5" borderId="38" xfId="1" applyFill="1" applyBorder="1" applyAlignment="1">
      <alignment horizontal="center" textRotation="90"/>
    </xf>
    <xf numFmtId="0" fontId="8" fillId="5" borderId="22" xfId="1" applyFont="1" applyFill="1" applyBorder="1" applyAlignment="1">
      <alignment horizontal="center" textRotation="90" wrapText="1"/>
    </xf>
    <xf numFmtId="0" fontId="1" fillId="5" borderId="21" xfId="1" applyFill="1" applyBorder="1" applyAlignment="1">
      <alignment horizontal="center" textRotation="90" wrapText="1"/>
    </xf>
    <xf numFmtId="0" fontId="7" fillId="3" borderId="25" xfId="1" applyFont="1" applyFill="1" applyBorder="1" applyAlignment="1">
      <alignment horizontal="center" textRotation="90" wrapText="1"/>
    </xf>
    <xf numFmtId="0" fontId="7" fillId="3" borderId="64" xfId="1" applyFont="1" applyFill="1" applyBorder="1" applyAlignment="1">
      <alignment horizontal="center" textRotation="90" wrapText="1"/>
    </xf>
    <xf numFmtId="0" fontId="7" fillId="3" borderId="38" xfId="1" applyFont="1" applyFill="1" applyBorder="1" applyAlignment="1">
      <alignment horizontal="center" textRotation="90" wrapText="1"/>
    </xf>
    <xf numFmtId="0" fontId="8" fillId="3" borderId="25" xfId="1" applyFont="1" applyFill="1" applyBorder="1" applyAlignment="1">
      <alignment horizontal="center" vertical="top" textRotation="90" wrapText="1"/>
    </xf>
    <xf numFmtId="0" fontId="8" fillId="3" borderId="64" xfId="1" applyFont="1" applyFill="1" applyBorder="1" applyAlignment="1">
      <alignment horizontal="center" vertical="top" textRotation="90" wrapText="1"/>
    </xf>
    <xf numFmtId="0" fontId="8" fillId="3" borderId="38" xfId="1" applyFont="1" applyFill="1" applyBorder="1" applyAlignment="1">
      <alignment horizontal="center" vertical="top" textRotation="90" wrapText="1"/>
    </xf>
    <xf numFmtId="0" fontId="5" fillId="3" borderId="20" xfId="1" applyFont="1" applyFill="1" applyBorder="1" applyAlignment="1">
      <alignment horizontal="center"/>
    </xf>
    <xf numFmtId="0" fontId="1" fillId="3" borderId="20" xfId="1" applyFill="1" applyBorder="1" applyAlignment="1">
      <alignment horizontal="center"/>
    </xf>
    <xf numFmtId="0" fontId="3" fillId="0" borderId="0" xfId="1" applyFont="1" applyAlignment="1" applyProtection="1">
      <alignment horizontal="center"/>
      <protection locked="0"/>
    </xf>
    <xf numFmtId="0" fontId="0" fillId="0" borderId="0" xfId="0" applyAlignment="1">
      <alignment horizontal="center" wrapText="1"/>
    </xf>
  </cellXfs>
  <cellStyles count="3">
    <cellStyle name="Normal" xfId="0" builtinId="0"/>
    <cellStyle name="Normal 2" xfId="1"/>
    <cellStyle name="Percent 2" xfId="2"/>
  </cellStyles>
  <dxfs count="40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 tint="-0.14996795556505021"/>
        </patternFill>
      </fill>
    </dxf>
    <dxf>
      <fill>
        <patternFill>
          <bgColor theme="1" tint="4.9989318521683403E-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 tint="-0.14996795556505021"/>
        </patternFill>
      </fill>
    </dxf>
    <dxf>
      <fill>
        <patternFill>
          <bgColor theme="1" tint="4.9989318521683403E-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azredna%20knjiga\razredna%20knjiga%20M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NAST KALENDAR 11 12"/>
      <sheetName val="usmeno izlaganje"/>
      <sheetName val="1polugodiste"/>
      <sheetName val="Sheet2"/>
      <sheetName val="Sheet3"/>
      <sheetName val="odsutnost1"/>
      <sheetName val="2polugodiste "/>
      <sheetName val="odsutnost2"/>
      <sheetName val="1polugodiste (2)"/>
      <sheetName val="odsutnost1drugi"/>
      <sheetName val="2polugodiste  (2)"/>
      <sheetName val="odsutnost2drugi"/>
      <sheetName val="1polugodiste (3)"/>
      <sheetName val="odsutnost1treci"/>
      <sheetName val="2polugodiste  (3)"/>
      <sheetName val="odsutnost2treci"/>
      <sheetName val="1polugodiste (4)"/>
      <sheetName val="odsutnost1cetvrti"/>
      <sheetName val="2polugodiste  (4)"/>
      <sheetName val="odsutnost2cetvrti"/>
      <sheetName val="svjedozba"/>
      <sheetName val="predmeti stručne škole"/>
      <sheetName val="predmeti tehničke škole "/>
      <sheetName val="Sheet1"/>
    </sheetNames>
    <sheetDataSet>
      <sheetData sheetId="0"/>
      <sheetData sheetId="1"/>
      <sheetData sheetId="2"/>
      <sheetData sheetId="3">
        <row r="9">
          <cell r="A9" t="str">
            <v>R/B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showGridLines="0" zoomScale="84" zoomScaleNormal="84" zoomScaleSheetLayoutView="51" zoomScalePageLayoutView="63" workbookViewId="0">
      <selection activeCell="AE59" sqref="AE59"/>
    </sheetView>
  </sheetViews>
  <sheetFormatPr defaultRowHeight="12.75"/>
  <cols>
    <col min="1" max="1" width="3.28515625" style="1" customWidth="1"/>
    <col min="2" max="2" width="9.140625" style="1"/>
    <col min="3" max="3" width="9.28515625" style="1" customWidth="1"/>
    <col min="4" max="4" width="8" style="1" customWidth="1"/>
    <col min="5" max="5" width="7.140625" style="1" customWidth="1"/>
    <col min="6" max="7" width="6" style="1" customWidth="1"/>
    <col min="8" max="8" width="7.85546875" style="1" customWidth="1"/>
    <col min="9" max="9" width="5.140625" style="1" customWidth="1"/>
    <col min="10" max="10" width="8.7109375" style="1" customWidth="1"/>
    <col min="11" max="11" width="5.85546875" style="1" customWidth="1"/>
    <col min="12" max="12" width="5.28515625" style="1" customWidth="1"/>
    <col min="13" max="13" width="7.28515625" style="1" customWidth="1"/>
    <col min="14" max="14" width="6.5703125" style="1" customWidth="1"/>
    <col min="15" max="16" width="5.85546875" style="1" customWidth="1"/>
    <col min="17" max="17" width="5.140625" style="1" customWidth="1"/>
    <col min="18" max="19" width="4.85546875" style="1" customWidth="1"/>
    <col min="20" max="20" width="5.28515625" style="1" customWidth="1"/>
    <col min="21" max="21" width="6.42578125" style="1" customWidth="1"/>
    <col min="22" max="22" width="8.140625" style="1" customWidth="1"/>
    <col min="23" max="23" width="13.28515625" style="1" customWidth="1"/>
    <col min="24" max="24" width="6.85546875" style="1" customWidth="1"/>
    <col min="25" max="25" width="5.5703125" style="1" customWidth="1"/>
    <col min="26" max="26" width="7.140625" style="1" customWidth="1"/>
    <col min="27" max="27" width="4.42578125" style="1" customWidth="1"/>
    <col min="28" max="28" width="5" style="1" customWidth="1"/>
    <col min="29" max="29" width="8.28515625" style="1" customWidth="1"/>
    <col min="30" max="30" width="5" style="1" customWidth="1"/>
    <col min="31" max="31" width="7.7109375" style="1" customWidth="1"/>
    <col min="32" max="32" width="6.42578125" style="1" customWidth="1"/>
    <col min="33" max="33" width="3.42578125" style="1" customWidth="1"/>
    <col min="34" max="34" width="8.7109375" style="1" customWidth="1"/>
    <col min="35" max="16384" width="9.140625" style="1"/>
  </cols>
  <sheetData>
    <row r="1" spans="1:33" ht="15">
      <c r="A1" s="289" t="s">
        <v>0</v>
      </c>
      <c r="B1" s="289"/>
      <c r="C1" s="289"/>
      <c r="D1" s="289"/>
      <c r="E1" s="289"/>
    </row>
    <row r="2" spans="1:33">
      <c r="A2" s="290" t="s">
        <v>1</v>
      </c>
      <c r="B2" s="290"/>
      <c r="C2" s="290"/>
      <c r="D2" s="290"/>
      <c r="E2" s="290"/>
    </row>
    <row r="3" spans="1:33" ht="18.75" thickBot="1">
      <c r="A3" s="291" t="s">
        <v>2</v>
      </c>
      <c r="B3" s="292"/>
      <c r="C3" s="292"/>
      <c r="D3" s="292"/>
      <c r="E3" s="292"/>
      <c r="G3" s="293" t="s">
        <v>3</v>
      </c>
      <c r="H3" s="293"/>
      <c r="I3" s="293"/>
      <c r="J3" s="293"/>
      <c r="K3" s="293"/>
      <c r="L3" s="293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33" ht="18.75" customHeight="1" thickBot="1">
      <c r="A4" s="4" t="s">
        <v>4</v>
      </c>
      <c r="B4" s="5"/>
      <c r="C4" s="294"/>
      <c r="D4" s="295"/>
      <c r="E4" s="295"/>
      <c r="F4" s="296"/>
      <c r="I4" s="6" t="s">
        <v>5</v>
      </c>
      <c r="J4" s="300" t="s">
        <v>6</v>
      </c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2"/>
      <c r="W4" s="7"/>
      <c r="X4" s="7"/>
      <c r="Y4" s="271" t="s">
        <v>7</v>
      </c>
      <c r="Z4" s="272"/>
      <c r="AA4" s="8">
        <f>AA6+AA5</f>
        <v>0</v>
      </c>
      <c r="AB4" s="9"/>
      <c r="AC4" s="9"/>
      <c r="AD4" s="10"/>
      <c r="AE4" s="10"/>
      <c r="AF4" s="10"/>
    </row>
    <row r="5" spans="1:33" ht="21.75" customHeight="1" thickBot="1">
      <c r="C5" s="297"/>
      <c r="D5" s="298"/>
      <c r="E5" s="298"/>
      <c r="F5" s="299"/>
      <c r="Y5" s="273" t="s">
        <v>8</v>
      </c>
      <c r="Z5" s="274"/>
      <c r="AA5" s="116"/>
    </row>
    <row r="6" spans="1:33" ht="16.5" thickBot="1">
      <c r="Y6" s="275" t="s">
        <v>9</v>
      </c>
      <c r="Z6" s="276"/>
      <c r="AA6" s="117"/>
    </row>
    <row r="7" spans="1:33" ht="16.5" customHeight="1">
      <c r="A7" s="11"/>
      <c r="B7" s="12"/>
      <c r="C7" s="12"/>
      <c r="D7" s="12"/>
      <c r="E7" s="13"/>
      <c r="F7" s="97"/>
      <c r="G7" s="97"/>
      <c r="H7" s="97"/>
      <c r="I7" s="97"/>
      <c r="J7" s="97" t="s">
        <v>10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8"/>
      <c r="W7" s="97"/>
      <c r="X7" s="97"/>
      <c r="Y7" s="277" t="s">
        <v>11</v>
      </c>
      <c r="Z7" s="278"/>
      <c r="AA7" s="279"/>
      <c r="AB7" s="283" t="s">
        <v>12</v>
      </c>
      <c r="AC7" s="284"/>
      <c r="AD7" s="284"/>
      <c r="AE7" s="284"/>
      <c r="AF7" s="284"/>
      <c r="AG7" s="285"/>
    </row>
    <row r="8" spans="1:33" ht="12.75" customHeight="1">
      <c r="A8" s="14"/>
      <c r="B8" s="15"/>
      <c r="C8" s="15"/>
      <c r="D8" s="15"/>
      <c r="E8" s="16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100"/>
      <c r="W8" s="99"/>
      <c r="X8" s="99"/>
      <c r="Y8" s="280"/>
      <c r="Z8" s="281"/>
      <c r="AA8" s="282"/>
      <c r="AB8" s="286"/>
      <c r="AC8" s="287"/>
      <c r="AD8" s="287"/>
      <c r="AE8" s="287"/>
      <c r="AF8" s="287"/>
      <c r="AG8" s="288"/>
    </row>
    <row r="9" spans="1:33" ht="87" customHeight="1">
      <c r="A9" s="93" t="s">
        <v>13</v>
      </c>
      <c r="B9" s="94" t="s">
        <v>14</v>
      </c>
      <c r="C9" s="95"/>
      <c r="D9" s="96"/>
      <c r="E9" s="17" t="s">
        <v>93</v>
      </c>
      <c r="F9" s="18"/>
      <c r="G9" s="18"/>
      <c r="H9" s="19"/>
      <c r="I9" s="18"/>
      <c r="J9" s="18"/>
      <c r="K9" s="18"/>
      <c r="L9" s="18"/>
      <c r="M9" s="19"/>
      <c r="N9" s="19"/>
      <c r="O9" s="19"/>
      <c r="P9" s="19"/>
      <c r="Q9" s="19"/>
      <c r="R9" s="19"/>
      <c r="S9" s="19"/>
      <c r="T9" s="18"/>
      <c r="U9" s="92" t="s">
        <v>15</v>
      </c>
      <c r="V9" s="84" t="s">
        <v>16</v>
      </c>
      <c r="W9" s="85" t="s">
        <v>17</v>
      </c>
      <c r="X9" s="86" t="s">
        <v>18</v>
      </c>
      <c r="Y9" s="87" t="s">
        <v>19</v>
      </c>
      <c r="Z9" s="88" t="s">
        <v>20</v>
      </c>
      <c r="AA9" s="89" t="s">
        <v>21</v>
      </c>
      <c r="AB9" s="88" t="s">
        <v>22</v>
      </c>
      <c r="AC9" s="88" t="s">
        <v>23</v>
      </c>
      <c r="AD9" s="88" t="s">
        <v>24</v>
      </c>
      <c r="AE9" s="88" t="s">
        <v>25</v>
      </c>
      <c r="AF9" s="90" t="s">
        <v>26</v>
      </c>
      <c r="AG9" s="91" t="s">
        <v>27</v>
      </c>
    </row>
    <row r="10" spans="1:33" ht="18" customHeight="1">
      <c r="A10" s="83">
        <v>1</v>
      </c>
      <c r="B10" s="260" t="s">
        <v>92</v>
      </c>
      <c r="C10" s="261"/>
      <c r="D10" s="262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20" t="e">
        <f t="shared" ref="U10:U41" si="0">AVERAGE(E10:T10)</f>
        <v>#DIV/0!</v>
      </c>
      <c r="V10" s="21" t="e">
        <f t="shared" ref="V10:V41" si="1">IF(MIN(E10:T10)=1,1,ROUND(U10,0))</f>
        <v>#DIV/0!</v>
      </c>
      <c r="W10" s="22" t="e">
        <f>LOOKUP(V10,A$46:$B$51)</f>
        <v>#DIV/0!</v>
      </c>
      <c r="X10" s="23" t="str">
        <f t="shared" ref="X10:X41" si="2">IF(NOT(COUNT(E10:T10))," ",COUNTIF(E10:U10,1))</f>
        <v xml:space="preserve"> </v>
      </c>
      <c r="Y10" s="24">
        <f>odsutnost1!AM4</f>
        <v>0</v>
      </c>
      <c r="Z10" s="24">
        <f>odsutnost1!AN4</f>
        <v>0</v>
      </c>
      <c r="AA10" s="25">
        <f>SUM(Y10:Z10)</f>
        <v>0</v>
      </c>
      <c r="AB10" s="26">
        <v>0</v>
      </c>
      <c r="AC10" s="27">
        <v>0</v>
      </c>
      <c r="AD10" s="27">
        <v>0</v>
      </c>
      <c r="AE10" s="27">
        <v>0</v>
      </c>
      <c r="AF10" s="28">
        <v>0</v>
      </c>
      <c r="AG10" s="101" t="s">
        <v>80</v>
      </c>
    </row>
    <row r="11" spans="1:33" ht="18" customHeight="1">
      <c r="A11" s="83"/>
      <c r="B11" s="260"/>
      <c r="C11" s="263"/>
      <c r="D11" s="264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20" t="e">
        <f t="shared" si="0"/>
        <v>#DIV/0!</v>
      </c>
      <c r="V11" s="21" t="e">
        <f t="shared" si="1"/>
        <v>#DIV/0!</v>
      </c>
      <c r="W11" s="22" t="e">
        <f>LOOKUP(V11,A$46:$B$52)</f>
        <v>#DIV/0!</v>
      </c>
      <c r="X11" s="23" t="str">
        <f t="shared" si="2"/>
        <v xml:space="preserve"> </v>
      </c>
      <c r="Y11" s="24">
        <f>odsutnost1!AM5</f>
        <v>0</v>
      </c>
      <c r="Z11" s="24">
        <f>odsutnost1!AN5</f>
        <v>0</v>
      </c>
      <c r="AA11" s="25">
        <f t="shared" ref="AA11:AA20" si="3">SUM(Y11:Z11)</f>
        <v>0</v>
      </c>
      <c r="AB11" s="29">
        <v>0</v>
      </c>
      <c r="AC11" s="27" t="s">
        <v>28</v>
      </c>
      <c r="AD11" s="27">
        <v>0</v>
      </c>
      <c r="AE11" s="27">
        <v>0</v>
      </c>
      <c r="AF11" s="28">
        <v>0</v>
      </c>
      <c r="AG11" s="101" t="s">
        <v>83</v>
      </c>
    </row>
    <row r="12" spans="1:33" ht="18" customHeight="1">
      <c r="A12" s="83"/>
      <c r="B12" s="260"/>
      <c r="C12" s="261"/>
      <c r="D12" s="262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20" t="e">
        <f t="shared" si="0"/>
        <v>#DIV/0!</v>
      </c>
      <c r="V12" s="21" t="e">
        <f t="shared" si="1"/>
        <v>#DIV/0!</v>
      </c>
      <c r="W12" s="22" t="e">
        <f>LOOKUP(V12,A$46:$B$52)</f>
        <v>#DIV/0!</v>
      </c>
      <c r="X12" s="23" t="str">
        <f t="shared" si="2"/>
        <v xml:space="preserve"> </v>
      </c>
      <c r="Y12" s="24">
        <f>odsutnost1!AM6</f>
        <v>0</v>
      </c>
      <c r="Z12" s="24">
        <f>odsutnost1!AN6</f>
        <v>0</v>
      </c>
      <c r="AA12" s="25">
        <f t="shared" si="3"/>
        <v>0</v>
      </c>
      <c r="AB12" s="29" t="s">
        <v>28</v>
      </c>
      <c r="AC12" s="27">
        <v>0</v>
      </c>
      <c r="AD12" s="27">
        <v>0</v>
      </c>
      <c r="AE12" s="27">
        <v>0</v>
      </c>
      <c r="AF12" s="28">
        <v>0</v>
      </c>
      <c r="AG12" s="101"/>
    </row>
    <row r="13" spans="1:33" ht="18" customHeight="1">
      <c r="A13" s="83"/>
      <c r="B13" s="260"/>
      <c r="C13" s="263"/>
      <c r="D13" s="264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20" t="e">
        <f t="shared" si="0"/>
        <v>#DIV/0!</v>
      </c>
      <c r="V13" s="21" t="e">
        <f t="shared" si="1"/>
        <v>#DIV/0!</v>
      </c>
      <c r="W13" s="22" t="e">
        <f>LOOKUP(V13,A$46:$B$52)</f>
        <v>#DIV/0!</v>
      </c>
      <c r="X13" s="23" t="str">
        <f t="shared" si="2"/>
        <v xml:space="preserve"> </v>
      </c>
      <c r="Y13" s="24">
        <f>odsutnost1!AM7</f>
        <v>0</v>
      </c>
      <c r="Z13" s="24">
        <f>odsutnost1!AN7</f>
        <v>0</v>
      </c>
      <c r="AA13" s="25">
        <f t="shared" si="3"/>
        <v>0</v>
      </c>
      <c r="AB13" s="29" t="s">
        <v>28</v>
      </c>
      <c r="AC13" s="27">
        <v>0</v>
      </c>
      <c r="AD13" s="27">
        <v>0</v>
      </c>
      <c r="AE13" s="27">
        <v>0</v>
      </c>
      <c r="AF13" s="28">
        <v>0</v>
      </c>
      <c r="AG13" s="101" t="s">
        <v>81</v>
      </c>
    </row>
    <row r="14" spans="1:33" ht="18" customHeight="1">
      <c r="A14" s="83"/>
      <c r="B14" s="260"/>
      <c r="C14" s="261"/>
      <c r="D14" s="262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20" t="e">
        <f t="shared" si="0"/>
        <v>#DIV/0!</v>
      </c>
      <c r="V14" s="21" t="e">
        <f t="shared" si="1"/>
        <v>#DIV/0!</v>
      </c>
      <c r="W14" s="22" t="e">
        <f>LOOKUP(V14,A$46:$B$52)</f>
        <v>#DIV/0!</v>
      </c>
      <c r="X14" s="23" t="str">
        <f t="shared" si="2"/>
        <v xml:space="preserve"> </v>
      </c>
      <c r="Y14" s="24">
        <f>odsutnost1!AM8</f>
        <v>0</v>
      </c>
      <c r="Z14" s="24">
        <f>odsutnost1!AN8</f>
        <v>0</v>
      </c>
      <c r="AA14" s="25">
        <f t="shared" si="3"/>
        <v>0</v>
      </c>
      <c r="AB14" s="27">
        <v>0</v>
      </c>
      <c r="AC14" s="27">
        <v>0</v>
      </c>
      <c r="AD14" s="27">
        <v>0</v>
      </c>
      <c r="AE14" s="27">
        <v>0</v>
      </c>
      <c r="AF14" s="28">
        <v>0</v>
      </c>
      <c r="AG14" s="101"/>
    </row>
    <row r="15" spans="1:33" ht="18" customHeight="1">
      <c r="A15" s="83"/>
      <c r="B15" s="260"/>
      <c r="C15" s="263"/>
      <c r="D15" s="264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20" t="e">
        <f t="shared" si="0"/>
        <v>#DIV/0!</v>
      </c>
      <c r="V15" s="21" t="e">
        <f t="shared" si="1"/>
        <v>#DIV/0!</v>
      </c>
      <c r="W15" s="22" t="e">
        <f>LOOKUP(V15,A$46:$B$52)</f>
        <v>#DIV/0!</v>
      </c>
      <c r="X15" s="23" t="str">
        <f t="shared" si="2"/>
        <v xml:space="preserve"> </v>
      </c>
      <c r="Y15" s="24">
        <f>odsutnost1!AM9</f>
        <v>0</v>
      </c>
      <c r="Z15" s="24">
        <f>odsutnost1!AN9</f>
        <v>0</v>
      </c>
      <c r="AA15" s="25">
        <f t="shared" si="3"/>
        <v>0</v>
      </c>
      <c r="AB15" s="27">
        <v>0</v>
      </c>
      <c r="AC15" s="27">
        <v>0</v>
      </c>
      <c r="AD15" s="27">
        <v>0</v>
      </c>
      <c r="AE15" s="27">
        <v>0</v>
      </c>
      <c r="AF15" s="28">
        <v>0</v>
      </c>
      <c r="AG15" s="101" t="s">
        <v>82</v>
      </c>
    </row>
    <row r="16" spans="1:33" ht="18" customHeight="1">
      <c r="A16" s="83"/>
      <c r="B16" s="260"/>
      <c r="C16" s="261"/>
      <c r="D16" s="262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20" t="e">
        <f t="shared" si="0"/>
        <v>#DIV/0!</v>
      </c>
      <c r="V16" s="21" t="e">
        <f t="shared" si="1"/>
        <v>#DIV/0!</v>
      </c>
      <c r="W16" s="22" t="e">
        <f>LOOKUP(V16,A$46:$B$52)</f>
        <v>#DIV/0!</v>
      </c>
      <c r="X16" s="23" t="str">
        <f t="shared" si="2"/>
        <v xml:space="preserve"> </v>
      </c>
      <c r="Y16" s="24">
        <f>odsutnost1!AM10</f>
        <v>0</v>
      </c>
      <c r="Z16" s="24">
        <f>odsutnost1!AN10</f>
        <v>0</v>
      </c>
      <c r="AA16" s="25">
        <f t="shared" si="3"/>
        <v>0</v>
      </c>
      <c r="AB16" s="27">
        <v>0</v>
      </c>
      <c r="AC16" s="27">
        <v>0</v>
      </c>
      <c r="AD16" s="27">
        <v>0</v>
      </c>
      <c r="AE16" s="27">
        <v>0</v>
      </c>
      <c r="AF16" s="28">
        <v>0</v>
      </c>
      <c r="AG16" s="101" t="s">
        <v>84</v>
      </c>
    </row>
    <row r="17" spans="1:33" ht="18" customHeight="1">
      <c r="A17" s="83"/>
      <c r="B17" s="260"/>
      <c r="C17" s="261"/>
      <c r="D17" s="262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20" t="e">
        <f t="shared" si="0"/>
        <v>#DIV/0!</v>
      </c>
      <c r="V17" s="21" t="e">
        <f t="shared" si="1"/>
        <v>#DIV/0!</v>
      </c>
      <c r="W17" s="22" t="e">
        <f>LOOKUP(V17,A$46:$B$52)</f>
        <v>#DIV/0!</v>
      </c>
      <c r="X17" s="23" t="str">
        <f t="shared" si="2"/>
        <v xml:space="preserve"> </v>
      </c>
      <c r="Y17" s="24">
        <f>odsutnost1!AM11</f>
        <v>0</v>
      </c>
      <c r="Z17" s="24">
        <f>odsutnost1!AN11</f>
        <v>0</v>
      </c>
      <c r="AA17" s="25">
        <f t="shared" si="3"/>
        <v>0</v>
      </c>
      <c r="AB17" s="27">
        <v>0</v>
      </c>
      <c r="AC17" s="27">
        <v>0</v>
      </c>
      <c r="AD17" s="27">
        <v>0</v>
      </c>
      <c r="AE17" s="27">
        <v>0</v>
      </c>
      <c r="AF17" s="28">
        <v>0</v>
      </c>
      <c r="AG17" s="101"/>
    </row>
    <row r="18" spans="1:33" ht="18" customHeight="1">
      <c r="A18" s="83"/>
      <c r="B18" s="260"/>
      <c r="C18" s="261"/>
      <c r="D18" s="262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20" t="e">
        <f t="shared" si="0"/>
        <v>#DIV/0!</v>
      </c>
      <c r="V18" s="21" t="e">
        <f t="shared" si="1"/>
        <v>#DIV/0!</v>
      </c>
      <c r="W18" s="22" t="e">
        <f>LOOKUP(V18,A$46:$B$52)</f>
        <v>#DIV/0!</v>
      </c>
      <c r="X18" s="23" t="str">
        <f t="shared" si="2"/>
        <v xml:space="preserve"> </v>
      </c>
      <c r="Y18" s="24">
        <f>odsutnost1!AM12</f>
        <v>0</v>
      </c>
      <c r="Z18" s="24">
        <f>odsutnost1!AN12</f>
        <v>0</v>
      </c>
      <c r="AA18" s="25">
        <f t="shared" si="3"/>
        <v>0</v>
      </c>
      <c r="AB18" s="27">
        <v>0</v>
      </c>
      <c r="AC18" s="27">
        <v>0</v>
      </c>
      <c r="AD18" s="27">
        <v>0</v>
      </c>
      <c r="AE18" s="27">
        <v>0</v>
      </c>
      <c r="AF18" s="28">
        <v>0</v>
      </c>
      <c r="AG18" s="101"/>
    </row>
    <row r="19" spans="1:33" ht="18" customHeight="1">
      <c r="A19" s="83"/>
      <c r="B19" s="260"/>
      <c r="C19" s="261"/>
      <c r="D19" s="262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20" t="e">
        <f t="shared" si="0"/>
        <v>#DIV/0!</v>
      </c>
      <c r="V19" s="21" t="e">
        <f t="shared" si="1"/>
        <v>#DIV/0!</v>
      </c>
      <c r="W19" s="22" t="e">
        <f>LOOKUP(V19,A$46:$B$52)</f>
        <v>#DIV/0!</v>
      </c>
      <c r="X19" s="23" t="str">
        <f t="shared" si="2"/>
        <v xml:space="preserve"> </v>
      </c>
      <c r="Y19" s="24">
        <f>odsutnost1!AM13</f>
        <v>0</v>
      </c>
      <c r="Z19" s="24">
        <f>odsutnost1!AN13</f>
        <v>0</v>
      </c>
      <c r="AA19" s="25">
        <f t="shared" si="3"/>
        <v>0</v>
      </c>
      <c r="AB19" s="29" t="s">
        <v>28</v>
      </c>
      <c r="AC19" s="27">
        <v>0</v>
      </c>
      <c r="AD19" s="27">
        <v>0</v>
      </c>
      <c r="AE19" s="27">
        <v>0</v>
      </c>
      <c r="AF19" s="28">
        <v>0</v>
      </c>
      <c r="AG19" s="101"/>
    </row>
    <row r="20" spans="1:33" ht="18" customHeight="1">
      <c r="A20" s="83"/>
      <c r="B20" s="268"/>
      <c r="C20" s="269"/>
      <c r="D20" s="270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20" t="e">
        <f t="shared" si="0"/>
        <v>#DIV/0!</v>
      </c>
      <c r="V20" s="21" t="e">
        <f t="shared" si="1"/>
        <v>#DIV/0!</v>
      </c>
      <c r="W20" s="22" t="e">
        <f>LOOKUP(V20,A$46:$B$52)</f>
        <v>#DIV/0!</v>
      </c>
      <c r="X20" s="23" t="str">
        <f t="shared" si="2"/>
        <v xml:space="preserve"> </v>
      </c>
      <c r="Y20" s="24">
        <f>odsutnost1!AM14</f>
        <v>0</v>
      </c>
      <c r="Z20" s="24">
        <f>odsutnost1!AN14</f>
        <v>0</v>
      </c>
      <c r="AA20" s="25">
        <f t="shared" si="3"/>
        <v>0</v>
      </c>
      <c r="AB20" s="27">
        <v>0</v>
      </c>
      <c r="AC20" s="27">
        <v>0</v>
      </c>
      <c r="AD20" s="27">
        <v>0</v>
      </c>
      <c r="AE20" s="27">
        <v>0</v>
      </c>
      <c r="AF20" s="28">
        <v>0</v>
      </c>
      <c r="AG20" s="101"/>
    </row>
    <row r="21" spans="1:33" ht="18" customHeight="1">
      <c r="A21" s="83"/>
      <c r="B21" s="260"/>
      <c r="C21" s="261"/>
      <c r="D21" s="262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20" t="e">
        <f t="shared" si="0"/>
        <v>#DIV/0!</v>
      </c>
      <c r="V21" s="21" t="e">
        <f t="shared" si="1"/>
        <v>#DIV/0!</v>
      </c>
      <c r="W21" s="22" t="e">
        <f>LOOKUP(V21,A$46:$B$52)</f>
        <v>#DIV/0!</v>
      </c>
      <c r="X21" s="23" t="str">
        <f t="shared" si="2"/>
        <v xml:space="preserve"> </v>
      </c>
      <c r="Y21" s="24">
        <f>odsutnost1!AM15</f>
        <v>0</v>
      </c>
      <c r="Z21" s="24">
        <f>odsutnost1!AN15</f>
        <v>0</v>
      </c>
      <c r="AA21" s="25">
        <f t="shared" ref="AA21:AA41" si="4">SUM(Y21:Z21)</f>
        <v>0</v>
      </c>
      <c r="AB21" s="27">
        <v>0</v>
      </c>
      <c r="AC21" s="27">
        <v>0</v>
      </c>
      <c r="AD21" s="27">
        <v>0</v>
      </c>
      <c r="AE21" s="27">
        <v>0</v>
      </c>
      <c r="AF21" s="28">
        <v>0</v>
      </c>
      <c r="AG21" s="101"/>
    </row>
    <row r="22" spans="1:33" ht="18" customHeight="1">
      <c r="A22" s="83"/>
      <c r="B22" s="260"/>
      <c r="C22" s="261"/>
      <c r="D22" s="262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20" t="e">
        <f t="shared" si="0"/>
        <v>#DIV/0!</v>
      </c>
      <c r="V22" s="21" t="e">
        <f t="shared" si="1"/>
        <v>#DIV/0!</v>
      </c>
      <c r="W22" s="22" t="e">
        <f>LOOKUP(V22,A$46:$B$52)</f>
        <v>#DIV/0!</v>
      </c>
      <c r="X22" s="23" t="str">
        <f t="shared" si="2"/>
        <v xml:space="preserve"> </v>
      </c>
      <c r="Y22" s="24">
        <f>odsutnost1!AM16</f>
        <v>0</v>
      </c>
      <c r="Z22" s="24">
        <f>odsutnost1!AN16</f>
        <v>0</v>
      </c>
      <c r="AA22" s="25">
        <f t="shared" si="4"/>
        <v>0</v>
      </c>
      <c r="AB22" s="27">
        <v>0</v>
      </c>
      <c r="AC22" s="27">
        <v>0</v>
      </c>
      <c r="AD22" s="27">
        <v>0</v>
      </c>
      <c r="AE22" s="27">
        <v>0</v>
      </c>
      <c r="AF22" s="28">
        <v>0</v>
      </c>
      <c r="AG22" s="101"/>
    </row>
    <row r="23" spans="1:33" ht="18" customHeight="1">
      <c r="A23" s="83"/>
      <c r="B23" s="260"/>
      <c r="C23" s="261"/>
      <c r="D23" s="262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20" t="e">
        <f t="shared" si="0"/>
        <v>#DIV/0!</v>
      </c>
      <c r="V23" s="21" t="e">
        <f t="shared" si="1"/>
        <v>#DIV/0!</v>
      </c>
      <c r="W23" s="22" t="e">
        <f>LOOKUP(V23,A$46:$B$52)</f>
        <v>#DIV/0!</v>
      </c>
      <c r="X23" s="23" t="str">
        <f t="shared" si="2"/>
        <v xml:space="preserve"> </v>
      </c>
      <c r="Y23" s="24">
        <f>odsutnost1!AM17</f>
        <v>0</v>
      </c>
      <c r="Z23" s="24">
        <f>odsutnost1!AN17</f>
        <v>0</v>
      </c>
      <c r="AA23" s="25">
        <f t="shared" si="4"/>
        <v>0</v>
      </c>
      <c r="AB23" s="27">
        <v>0</v>
      </c>
      <c r="AC23" s="27" t="s">
        <v>28</v>
      </c>
      <c r="AD23" s="27">
        <v>0</v>
      </c>
      <c r="AE23" s="27">
        <v>0</v>
      </c>
      <c r="AF23" s="28">
        <v>0</v>
      </c>
      <c r="AG23" s="101"/>
    </row>
    <row r="24" spans="1:33" ht="18" customHeight="1">
      <c r="A24" s="83"/>
      <c r="B24" s="260"/>
      <c r="C24" s="261"/>
      <c r="D24" s="262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20" t="e">
        <f t="shared" si="0"/>
        <v>#DIV/0!</v>
      </c>
      <c r="V24" s="21" t="e">
        <f t="shared" si="1"/>
        <v>#DIV/0!</v>
      </c>
      <c r="W24" s="22" t="e">
        <f>LOOKUP(V24,A$46:$B$52)</f>
        <v>#DIV/0!</v>
      </c>
      <c r="X24" s="23" t="str">
        <f t="shared" si="2"/>
        <v xml:space="preserve"> </v>
      </c>
      <c r="Y24" s="24">
        <f>odsutnost1!AM18</f>
        <v>0</v>
      </c>
      <c r="Z24" s="24">
        <f>odsutnost1!AN18</f>
        <v>0</v>
      </c>
      <c r="AA24" s="25">
        <f t="shared" si="4"/>
        <v>0</v>
      </c>
      <c r="AB24" s="27">
        <v>0</v>
      </c>
      <c r="AC24" s="27">
        <v>0</v>
      </c>
      <c r="AD24" s="27">
        <v>0</v>
      </c>
      <c r="AE24" s="27">
        <v>0</v>
      </c>
      <c r="AF24" s="28">
        <v>0</v>
      </c>
      <c r="AG24" s="101"/>
    </row>
    <row r="25" spans="1:33" ht="18" customHeight="1">
      <c r="A25" s="83"/>
      <c r="B25" s="260"/>
      <c r="C25" s="261"/>
      <c r="D25" s="262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20" t="e">
        <f t="shared" si="0"/>
        <v>#DIV/0!</v>
      </c>
      <c r="V25" s="21" t="e">
        <f t="shared" si="1"/>
        <v>#DIV/0!</v>
      </c>
      <c r="W25" s="22" t="e">
        <f>LOOKUP(V25,A$46:$B$52)</f>
        <v>#DIV/0!</v>
      </c>
      <c r="X25" s="23" t="str">
        <f t="shared" si="2"/>
        <v xml:space="preserve"> </v>
      </c>
      <c r="Y25" s="24">
        <f>odsutnost1!AM19</f>
        <v>0</v>
      </c>
      <c r="Z25" s="24">
        <f>odsutnost1!AN19</f>
        <v>0</v>
      </c>
      <c r="AA25" s="25">
        <f t="shared" si="4"/>
        <v>0</v>
      </c>
      <c r="AB25" s="27">
        <v>0</v>
      </c>
      <c r="AC25" s="27">
        <v>0</v>
      </c>
      <c r="AD25" s="27">
        <v>0</v>
      </c>
      <c r="AE25" s="27">
        <v>0</v>
      </c>
      <c r="AF25" s="28">
        <v>0</v>
      </c>
      <c r="AG25" s="101"/>
    </row>
    <row r="26" spans="1:33" ht="18" customHeight="1">
      <c r="A26" s="83"/>
      <c r="B26" s="260"/>
      <c r="C26" s="261"/>
      <c r="D26" s="262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20" t="e">
        <f t="shared" si="0"/>
        <v>#DIV/0!</v>
      </c>
      <c r="V26" s="21" t="e">
        <f t="shared" si="1"/>
        <v>#DIV/0!</v>
      </c>
      <c r="W26" s="22" t="e">
        <f>LOOKUP(V26,A$46:$B$52)</f>
        <v>#DIV/0!</v>
      </c>
      <c r="X26" s="23" t="str">
        <f t="shared" si="2"/>
        <v xml:space="preserve"> </v>
      </c>
      <c r="Y26" s="24">
        <f>odsutnost1!AM20</f>
        <v>0</v>
      </c>
      <c r="Z26" s="24">
        <f>odsutnost1!AN20</f>
        <v>0</v>
      </c>
      <c r="AA26" s="25">
        <f t="shared" si="4"/>
        <v>0</v>
      </c>
      <c r="AB26" s="27">
        <v>0</v>
      </c>
      <c r="AC26" s="27">
        <v>0</v>
      </c>
      <c r="AD26" s="27">
        <v>0</v>
      </c>
      <c r="AE26" s="27">
        <v>0</v>
      </c>
      <c r="AF26" s="28">
        <v>0</v>
      </c>
      <c r="AG26" s="101"/>
    </row>
    <row r="27" spans="1:33" ht="18" customHeight="1">
      <c r="A27" s="83"/>
      <c r="B27" s="260"/>
      <c r="C27" s="261"/>
      <c r="D27" s="262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20" t="e">
        <f t="shared" si="0"/>
        <v>#DIV/0!</v>
      </c>
      <c r="V27" s="21" t="e">
        <f t="shared" si="1"/>
        <v>#DIV/0!</v>
      </c>
      <c r="W27" s="22" t="e">
        <f>LOOKUP(V27,A$46:$B$52)</f>
        <v>#DIV/0!</v>
      </c>
      <c r="X27" s="23" t="str">
        <f t="shared" si="2"/>
        <v xml:space="preserve"> </v>
      </c>
      <c r="Y27" s="24">
        <f>odsutnost1!AM21</f>
        <v>0</v>
      </c>
      <c r="Z27" s="24">
        <f>odsutnost1!AN21</f>
        <v>0</v>
      </c>
      <c r="AA27" s="25">
        <f t="shared" si="4"/>
        <v>0</v>
      </c>
      <c r="AB27" s="27">
        <v>0</v>
      </c>
      <c r="AC27" s="27">
        <v>0</v>
      </c>
      <c r="AD27" s="27">
        <v>0</v>
      </c>
      <c r="AE27" s="27">
        <v>0</v>
      </c>
      <c r="AF27" s="28">
        <v>0</v>
      </c>
      <c r="AG27" s="101"/>
    </row>
    <row r="28" spans="1:33" ht="18" customHeight="1">
      <c r="A28" s="83"/>
      <c r="B28" s="260"/>
      <c r="C28" s="261"/>
      <c r="D28" s="262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20" t="e">
        <f t="shared" si="0"/>
        <v>#DIV/0!</v>
      </c>
      <c r="V28" s="21" t="e">
        <f t="shared" si="1"/>
        <v>#DIV/0!</v>
      </c>
      <c r="W28" s="22" t="e">
        <f>LOOKUP(V28,A$46:$B$52)</f>
        <v>#DIV/0!</v>
      </c>
      <c r="X28" s="23" t="str">
        <f t="shared" si="2"/>
        <v xml:space="preserve"> </v>
      </c>
      <c r="Y28" s="24">
        <f>odsutnost1!AM22</f>
        <v>0</v>
      </c>
      <c r="Z28" s="24">
        <f>odsutnost1!AN22</f>
        <v>0</v>
      </c>
      <c r="AA28" s="25">
        <f t="shared" si="4"/>
        <v>0</v>
      </c>
      <c r="AB28" s="27">
        <v>0</v>
      </c>
      <c r="AC28" s="27">
        <v>0</v>
      </c>
      <c r="AD28" s="27">
        <v>0</v>
      </c>
      <c r="AE28" s="27">
        <v>0</v>
      </c>
      <c r="AF28" s="28">
        <v>0</v>
      </c>
      <c r="AG28" s="101"/>
    </row>
    <row r="29" spans="1:33" ht="18" customHeight="1">
      <c r="A29" s="83"/>
      <c r="B29" s="260"/>
      <c r="C29" s="261"/>
      <c r="D29" s="262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20" t="e">
        <f t="shared" si="0"/>
        <v>#DIV/0!</v>
      </c>
      <c r="V29" s="21" t="e">
        <f t="shared" si="1"/>
        <v>#DIV/0!</v>
      </c>
      <c r="W29" s="22" t="e">
        <f>LOOKUP(V29,A$46:$B$52)</f>
        <v>#DIV/0!</v>
      </c>
      <c r="X29" s="23" t="str">
        <f t="shared" si="2"/>
        <v xml:space="preserve"> </v>
      </c>
      <c r="Y29" s="24">
        <f>odsutnost1!AM23</f>
        <v>0</v>
      </c>
      <c r="Z29" s="24">
        <f>odsutnost1!AN23</f>
        <v>0</v>
      </c>
      <c r="AA29" s="25">
        <f t="shared" si="4"/>
        <v>0</v>
      </c>
      <c r="AB29" s="27">
        <v>0</v>
      </c>
      <c r="AC29" s="27">
        <v>0</v>
      </c>
      <c r="AD29" s="27">
        <v>0</v>
      </c>
      <c r="AE29" s="27">
        <v>0</v>
      </c>
      <c r="AF29" s="28">
        <v>0</v>
      </c>
      <c r="AG29" s="101"/>
    </row>
    <row r="30" spans="1:33" ht="18" customHeight="1">
      <c r="A30" s="83"/>
      <c r="B30" s="260"/>
      <c r="C30" s="263"/>
      <c r="D30" s="264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20" t="e">
        <f t="shared" si="0"/>
        <v>#DIV/0!</v>
      </c>
      <c r="V30" s="21" t="e">
        <f t="shared" si="1"/>
        <v>#DIV/0!</v>
      </c>
      <c r="W30" s="22" t="e">
        <f>LOOKUP(V30,A$46:$B$52)</f>
        <v>#DIV/0!</v>
      </c>
      <c r="X30" s="23" t="str">
        <f t="shared" si="2"/>
        <v xml:space="preserve"> </v>
      </c>
      <c r="Y30" s="24">
        <f>odsutnost1!AM24</f>
        <v>0</v>
      </c>
      <c r="Z30" s="24">
        <f>odsutnost1!AN24</f>
        <v>0</v>
      </c>
      <c r="AA30" s="25">
        <f t="shared" si="4"/>
        <v>0</v>
      </c>
      <c r="AB30" s="27">
        <v>0</v>
      </c>
      <c r="AC30" s="27">
        <v>0</v>
      </c>
      <c r="AD30" s="27">
        <v>0</v>
      </c>
      <c r="AE30" s="27">
        <v>0</v>
      </c>
      <c r="AF30" s="28">
        <v>0</v>
      </c>
      <c r="AG30" s="101"/>
    </row>
    <row r="31" spans="1:33" ht="18" customHeight="1">
      <c r="A31" s="83"/>
      <c r="B31" s="260"/>
      <c r="C31" s="261"/>
      <c r="D31" s="262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20" t="e">
        <f t="shared" si="0"/>
        <v>#DIV/0!</v>
      </c>
      <c r="V31" s="21" t="e">
        <f t="shared" si="1"/>
        <v>#DIV/0!</v>
      </c>
      <c r="W31" s="22" t="e">
        <f>LOOKUP(V31,A$46:$B$52)</f>
        <v>#DIV/0!</v>
      </c>
      <c r="X31" s="23" t="str">
        <f t="shared" si="2"/>
        <v xml:space="preserve"> </v>
      </c>
      <c r="Y31" s="24">
        <f>odsutnost1!AM25</f>
        <v>0</v>
      </c>
      <c r="Z31" s="24">
        <f>odsutnost1!AN25</f>
        <v>0</v>
      </c>
      <c r="AA31" s="25">
        <f t="shared" si="4"/>
        <v>0</v>
      </c>
      <c r="AB31" s="27">
        <v>0</v>
      </c>
      <c r="AC31" s="27">
        <v>0</v>
      </c>
      <c r="AD31" s="27">
        <v>0</v>
      </c>
      <c r="AE31" s="27">
        <v>0</v>
      </c>
      <c r="AF31" s="28">
        <v>0</v>
      </c>
      <c r="AG31" s="101"/>
    </row>
    <row r="32" spans="1:33" ht="18" customHeight="1">
      <c r="A32" s="83"/>
      <c r="B32" s="260"/>
      <c r="C32" s="261"/>
      <c r="D32" s="262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20" t="e">
        <f t="shared" si="0"/>
        <v>#DIV/0!</v>
      </c>
      <c r="V32" s="21" t="e">
        <f t="shared" si="1"/>
        <v>#DIV/0!</v>
      </c>
      <c r="W32" s="22" t="e">
        <f>LOOKUP(V32,A$46:$B$52)</f>
        <v>#DIV/0!</v>
      </c>
      <c r="X32" s="23" t="str">
        <f t="shared" si="2"/>
        <v xml:space="preserve"> </v>
      </c>
      <c r="Y32" s="24">
        <f>odsutnost1!AM26</f>
        <v>0</v>
      </c>
      <c r="Z32" s="24">
        <f>odsutnost1!AN26</f>
        <v>0</v>
      </c>
      <c r="AA32" s="25">
        <f t="shared" si="4"/>
        <v>0</v>
      </c>
      <c r="AB32" s="27">
        <v>0</v>
      </c>
      <c r="AC32" s="27">
        <v>0</v>
      </c>
      <c r="AD32" s="27">
        <v>0</v>
      </c>
      <c r="AE32" s="27">
        <v>0</v>
      </c>
      <c r="AF32" s="28">
        <v>0</v>
      </c>
      <c r="AG32" s="101"/>
    </row>
    <row r="33" spans="1:33" ht="18" customHeight="1">
      <c r="A33" s="83"/>
      <c r="B33" s="260"/>
      <c r="C33" s="261"/>
      <c r="D33" s="262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20" t="e">
        <f t="shared" si="0"/>
        <v>#DIV/0!</v>
      </c>
      <c r="V33" s="21" t="e">
        <f t="shared" si="1"/>
        <v>#DIV/0!</v>
      </c>
      <c r="W33" s="22" t="e">
        <f>LOOKUP(V33,A$46:$B$52)</f>
        <v>#DIV/0!</v>
      </c>
      <c r="X33" s="23" t="str">
        <f t="shared" si="2"/>
        <v xml:space="preserve"> </v>
      </c>
      <c r="Y33" s="24">
        <f>odsutnost1!AM27</f>
        <v>0</v>
      </c>
      <c r="Z33" s="24">
        <f>odsutnost1!AN27</f>
        <v>0</v>
      </c>
      <c r="AA33" s="25">
        <f t="shared" si="4"/>
        <v>0</v>
      </c>
      <c r="AB33" s="27">
        <v>0</v>
      </c>
      <c r="AC33" s="27">
        <v>0</v>
      </c>
      <c r="AD33" s="27">
        <v>0</v>
      </c>
      <c r="AE33" s="27">
        <v>0</v>
      </c>
      <c r="AF33" s="28">
        <v>0</v>
      </c>
      <c r="AG33" s="101"/>
    </row>
    <row r="34" spans="1:33" ht="18" customHeight="1">
      <c r="A34" s="83"/>
      <c r="B34" s="265"/>
      <c r="C34" s="266"/>
      <c r="D34" s="267"/>
      <c r="E34" s="79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30" t="e">
        <f t="shared" si="0"/>
        <v>#DIV/0!</v>
      </c>
      <c r="V34" s="21" t="e">
        <f t="shared" si="1"/>
        <v>#DIV/0!</v>
      </c>
      <c r="W34" s="22" t="e">
        <f>LOOKUP(V34,A$46:$B$52)</f>
        <v>#DIV/0!</v>
      </c>
      <c r="X34" s="23" t="str">
        <f t="shared" si="2"/>
        <v xml:space="preserve"> </v>
      </c>
      <c r="Y34" s="24">
        <f>odsutnost1!AM28</f>
        <v>0</v>
      </c>
      <c r="Z34" s="24">
        <f>odsutnost1!AN28</f>
        <v>0</v>
      </c>
      <c r="AA34" s="31">
        <f t="shared" si="4"/>
        <v>0</v>
      </c>
      <c r="AB34" s="32">
        <v>0</v>
      </c>
      <c r="AC34" s="32">
        <v>0</v>
      </c>
      <c r="AD34" s="32">
        <v>0</v>
      </c>
      <c r="AE34" s="32">
        <v>0</v>
      </c>
      <c r="AF34" s="33">
        <v>0</v>
      </c>
      <c r="AG34" s="102"/>
    </row>
    <row r="35" spans="1:33" ht="18" customHeight="1">
      <c r="A35" s="83"/>
      <c r="B35" s="34"/>
      <c r="C35" s="35"/>
      <c r="D35" s="36"/>
      <c r="E35" s="79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30" t="e">
        <f t="shared" si="0"/>
        <v>#DIV/0!</v>
      </c>
      <c r="V35" s="21" t="e">
        <f t="shared" si="1"/>
        <v>#DIV/0!</v>
      </c>
      <c r="W35" s="22" t="e">
        <f>LOOKUP(V35,A$46:$B$52)</f>
        <v>#DIV/0!</v>
      </c>
      <c r="X35" s="23" t="str">
        <f t="shared" si="2"/>
        <v xml:space="preserve"> </v>
      </c>
      <c r="Y35" s="24">
        <f>odsutnost1!AM29</f>
        <v>0</v>
      </c>
      <c r="Z35" s="24">
        <f>odsutnost1!AN29</f>
        <v>0</v>
      </c>
      <c r="AA35" s="31">
        <f t="shared" si="4"/>
        <v>0</v>
      </c>
      <c r="AB35" s="32">
        <v>0</v>
      </c>
      <c r="AC35" s="32">
        <v>0</v>
      </c>
      <c r="AD35" s="32">
        <v>0</v>
      </c>
      <c r="AE35" s="32">
        <v>0</v>
      </c>
      <c r="AF35" s="33">
        <v>0</v>
      </c>
      <c r="AG35" s="103"/>
    </row>
    <row r="36" spans="1:33" ht="18" customHeight="1">
      <c r="A36" s="83"/>
      <c r="B36" s="34"/>
      <c r="C36" s="35"/>
      <c r="D36" s="36"/>
      <c r="E36" s="79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30" t="e">
        <f t="shared" si="0"/>
        <v>#DIV/0!</v>
      </c>
      <c r="V36" s="21" t="e">
        <f t="shared" si="1"/>
        <v>#DIV/0!</v>
      </c>
      <c r="W36" s="22" t="e">
        <f>LOOKUP(V36,A$46:$B$52)</f>
        <v>#DIV/0!</v>
      </c>
      <c r="X36" s="23" t="str">
        <f t="shared" si="2"/>
        <v xml:space="preserve"> </v>
      </c>
      <c r="Y36" s="24">
        <f>odsutnost1!AM30</f>
        <v>0</v>
      </c>
      <c r="Z36" s="24">
        <f>odsutnost1!AN30</f>
        <v>0</v>
      </c>
      <c r="AA36" s="31">
        <f t="shared" si="4"/>
        <v>0</v>
      </c>
      <c r="AB36" s="32">
        <v>0</v>
      </c>
      <c r="AC36" s="32">
        <v>0</v>
      </c>
      <c r="AD36" s="32">
        <v>0</v>
      </c>
      <c r="AE36" s="32">
        <v>0</v>
      </c>
      <c r="AF36" s="33">
        <v>0</v>
      </c>
      <c r="AG36" s="103"/>
    </row>
    <row r="37" spans="1:33" ht="18" customHeight="1">
      <c r="A37" s="83"/>
      <c r="B37" s="34"/>
      <c r="C37" s="35"/>
      <c r="D37" s="36"/>
      <c r="E37" s="79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30" t="e">
        <f t="shared" si="0"/>
        <v>#DIV/0!</v>
      </c>
      <c r="V37" s="21" t="e">
        <f t="shared" si="1"/>
        <v>#DIV/0!</v>
      </c>
      <c r="W37" s="22" t="e">
        <f>LOOKUP(V37,A$46:$B$52)</f>
        <v>#DIV/0!</v>
      </c>
      <c r="X37" s="23" t="str">
        <f t="shared" si="2"/>
        <v xml:space="preserve"> </v>
      </c>
      <c r="Y37" s="24">
        <f>odsutnost1!AM31</f>
        <v>0</v>
      </c>
      <c r="Z37" s="24">
        <f>odsutnost1!AN31</f>
        <v>0</v>
      </c>
      <c r="AA37" s="31">
        <f t="shared" si="4"/>
        <v>0</v>
      </c>
      <c r="AB37" s="32">
        <v>0</v>
      </c>
      <c r="AC37" s="32">
        <v>0</v>
      </c>
      <c r="AD37" s="32">
        <v>0</v>
      </c>
      <c r="AE37" s="32">
        <v>0</v>
      </c>
      <c r="AF37" s="33">
        <v>0</v>
      </c>
      <c r="AG37" s="103"/>
    </row>
    <row r="38" spans="1:33" ht="18" customHeight="1">
      <c r="A38" s="83"/>
      <c r="B38" s="34"/>
      <c r="C38" s="35"/>
      <c r="D38" s="36"/>
      <c r="E38" s="79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30" t="e">
        <f t="shared" si="0"/>
        <v>#DIV/0!</v>
      </c>
      <c r="V38" s="21" t="e">
        <f t="shared" si="1"/>
        <v>#DIV/0!</v>
      </c>
      <c r="W38" s="22" t="e">
        <f>LOOKUP(V38,A$46:$B$52)</f>
        <v>#DIV/0!</v>
      </c>
      <c r="X38" s="23" t="str">
        <f t="shared" si="2"/>
        <v xml:space="preserve"> </v>
      </c>
      <c r="Y38" s="24">
        <f>odsutnost1!AM32</f>
        <v>0</v>
      </c>
      <c r="Z38" s="24">
        <f>odsutnost1!AN32</f>
        <v>0</v>
      </c>
      <c r="AA38" s="31">
        <f t="shared" si="4"/>
        <v>0</v>
      </c>
      <c r="AB38" s="32">
        <v>0</v>
      </c>
      <c r="AC38" s="32">
        <v>0</v>
      </c>
      <c r="AD38" s="32">
        <v>0</v>
      </c>
      <c r="AE38" s="32">
        <v>0</v>
      </c>
      <c r="AF38" s="33">
        <v>0</v>
      </c>
      <c r="AG38" s="103"/>
    </row>
    <row r="39" spans="1:33" ht="18" customHeight="1">
      <c r="A39" s="83"/>
      <c r="B39" s="34"/>
      <c r="C39" s="35"/>
      <c r="D39" s="36"/>
      <c r="E39" s="79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30" t="e">
        <f t="shared" si="0"/>
        <v>#DIV/0!</v>
      </c>
      <c r="V39" s="21" t="e">
        <f t="shared" si="1"/>
        <v>#DIV/0!</v>
      </c>
      <c r="W39" s="22" t="e">
        <f>LOOKUP(V39,A$46:$B$52)</f>
        <v>#DIV/0!</v>
      </c>
      <c r="X39" s="23" t="str">
        <f t="shared" si="2"/>
        <v xml:space="preserve"> </v>
      </c>
      <c r="Y39" s="24">
        <f>odsutnost1!AM33</f>
        <v>0</v>
      </c>
      <c r="Z39" s="24">
        <f>odsutnost1!AN33</f>
        <v>0</v>
      </c>
      <c r="AA39" s="31">
        <f t="shared" si="4"/>
        <v>0</v>
      </c>
      <c r="AB39" s="32">
        <v>0</v>
      </c>
      <c r="AC39" s="32">
        <v>0</v>
      </c>
      <c r="AD39" s="32">
        <v>0</v>
      </c>
      <c r="AE39" s="32">
        <v>0</v>
      </c>
      <c r="AF39" s="33">
        <v>0</v>
      </c>
      <c r="AG39" s="103"/>
    </row>
    <row r="40" spans="1:33" ht="18" customHeight="1">
      <c r="A40" s="83"/>
      <c r="B40" s="34"/>
      <c r="C40" s="35"/>
      <c r="D40" s="36"/>
      <c r="E40" s="79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30" t="e">
        <f t="shared" si="0"/>
        <v>#DIV/0!</v>
      </c>
      <c r="V40" s="21" t="e">
        <f t="shared" si="1"/>
        <v>#DIV/0!</v>
      </c>
      <c r="W40" s="22" t="e">
        <f>LOOKUP(V40,A$46:$B$52)</f>
        <v>#DIV/0!</v>
      </c>
      <c r="X40" s="23" t="str">
        <f t="shared" si="2"/>
        <v xml:space="preserve"> </v>
      </c>
      <c r="Y40" s="24">
        <f>odsutnost1!AM34</f>
        <v>0</v>
      </c>
      <c r="Z40" s="24">
        <f>odsutnost1!AN34</f>
        <v>0</v>
      </c>
      <c r="AA40" s="37"/>
      <c r="AB40" s="32">
        <v>0</v>
      </c>
      <c r="AC40" s="32">
        <v>0</v>
      </c>
      <c r="AD40" s="32">
        <v>0</v>
      </c>
      <c r="AE40" s="32">
        <v>0</v>
      </c>
      <c r="AF40" s="33">
        <v>0</v>
      </c>
      <c r="AG40" s="103"/>
    </row>
    <row r="41" spans="1:33" ht="18" customHeight="1">
      <c r="A41" s="83"/>
      <c r="B41" s="248"/>
      <c r="C41" s="249"/>
      <c r="D41" s="24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20" t="e">
        <f t="shared" si="0"/>
        <v>#DIV/0!</v>
      </c>
      <c r="V41" s="21" t="e">
        <f t="shared" si="1"/>
        <v>#DIV/0!</v>
      </c>
      <c r="W41" s="22" t="e">
        <f>LOOKUP(V41,A$46:$B$52)</f>
        <v>#DIV/0!</v>
      </c>
      <c r="X41" s="23" t="str">
        <f t="shared" si="2"/>
        <v xml:space="preserve"> </v>
      </c>
      <c r="Y41" s="24">
        <f>odsutnost1!AM35</f>
        <v>0</v>
      </c>
      <c r="Z41" s="24">
        <f>odsutnost1!AN35</f>
        <v>0</v>
      </c>
      <c r="AA41" s="20">
        <f t="shared" si="4"/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103"/>
    </row>
    <row r="42" spans="1:33" ht="18" customHeight="1"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250" t="s">
        <v>29</v>
      </c>
      <c r="V42" s="251"/>
    </row>
    <row r="43" spans="1:33" ht="18.75" customHeight="1">
      <c r="U43" s="252" t="e">
        <f>SUM(V10:V41)/COUNT(A10:A41)</f>
        <v>#DIV/0!</v>
      </c>
      <c r="V43" s="253"/>
      <c r="AC43" s="38"/>
    </row>
    <row r="44" spans="1:33" ht="9" customHeight="1" thickBot="1">
      <c r="Z44" s="39"/>
      <c r="AA44" s="39"/>
      <c r="AB44" s="39"/>
      <c r="AC44" s="39"/>
      <c r="AD44" s="39"/>
      <c r="AE44" s="39"/>
      <c r="AG44" s="40"/>
    </row>
    <row r="45" spans="1:33" ht="43.5" customHeight="1" thickBot="1">
      <c r="A45" s="254" t="s">
        <v>30</v>
      </c>
      <c r="B45" s="255"/>
      <c r="C45" s="255"/>
      <c r="D45" s="256"/>
      <c r="E45" s="42" t="s">
        <v>96</v>
      </c>
      <c r="F45" s="42" t="s">
        <v>96</v>
      </c>
      <c r="G45" s="42" t="s">
        <v>96</v>
      </c>
      <c r="H45" s="42" t="s">
        <v>96</v>
      </c>
      <c r="I45" s="42" t="s">
        <v>96</v>
      </c>
      <c r="J45" s="42" t="s">
        <v>96</v>
      </c>
      <c r="K45" s="42" t="s">
        <v>96</v>
      </c>
      <c r="L45" s="42" t="s">
        <v>96</v>
      </c>
      <c r="M45" s="42" t="s">
        <v>96</v>
      </c>
      <c r="N45" s="42" t="s">
        <v>96</v>
      </c>
      <c r="O45" s="42" t="s">
        <v>96</v>
      </c>
      <c r="P45" s="42" t="s">
        <v>96</v>
      </c>
      <c r="Q45" s="42" t="s">
        <v>96</v>
      </c>
      <c r="R45" s="42" t="s">
        <v>96</v>
      </c>
      <c r="S45" s="42" t="s">
        <v>96</v>
      </c>
      <c r="T45" s="42" t="s">
        <v>96</v>
      </c>
      <c r="U45" s="45"/>
      <c r="V45" s="46"/>
      <c r="Y45" s="39"/>
      <c r="Z45" s="39"/>
      <c r="AA45" s="39"/>
      <c r="AB45" s="39"/>
      <c r="AC45" s="39"/>
      <c r="AD45" s="39"/>
    </row>
    <row r="46" spans="1:33" ht="18" customHeight="1" thickTop="1">
      <c r="A46" s="47">
        <v>1</v>
      </c>
      <c r="B46" s="257" t="s">
        <v>31</v>
      </c>
      <c r="C46" s="258"/>
      <c r="D46" s="259"/>
      <c r="E46" s="48">
        <f>COUNTIF(E10:E45,1)</f>
        <v>0</v>
      </c>
      <c r="F46" s="48">
        <f t="shared" ref="F46:T46" si="5">COUNTIF(F10:F45,1)</f>
        <v>0</v>
      </c>
      <c r="G46" s="48">
        <f t="shared" si="5"/>
        <v>0</v>
      </c>
      <c r="H46" s="48">
        <f t="shared" si="5"/>
        <v>0</v>
      </c>
      <c r="I46" s="48">
        <f t="shared" si="5"/>
        <v>0</v>
      </c>
      <c r="J46" s="48">
        <f t="shared" si="5"/>
        <v>0</v>
      </c>
      <c r="K46" s="48">
        <f t="shared" si="5"/>
        <v>0</v>
      </c>
      <c r="L46" s="48">
        <f t="shared" si="5"/>
        <v>0</v>
      </c>
      <c r="M46" s="48">
        <f t="shared" si="5"/>
        <v>0</v>
      </c>
      <c r="N46" s="48">
        <f t="shared" si="5"/>
        <v>0</v>
      </c>
      <c r="O46" s="48">
        <f t="shared" si="5"/>
        <v>0</v>
      </c>
      <c r="P46" s="48"/>
      <c r="Q46" s="48">
        <f t="shared" si="5"/>
        <v>0</v>
      </c>
      <c r="R46" s="48">
        <f t="shared" si="5"/>
        <v>0</v>
      </c>
      <c r="S46" s="48">
        <f t="shared" si="5"/>
        <v>0</v>
      </c>
      <c r="T46" s="48">
        <f t="shared" si="5"/>
        <v>0</v>
      </c>
      <c r="U46" s="49">
        <f t="shared" ref="U46:U51" si="6">SUM(E46:T46)</f>
        <v>0</v>
      </c>
      <c r="V46" s="227" t="s">
        <v>32</v>
      </c>
      <c r="W46" s="227"/>
      <c r="X46" s="39"/>
      <c r="Y46" s="39"/>
      <c r="Z46" s="39"/>
      <c r="AA46" s="39"/>
      <c r="AB46" s="39"/>
      <c r="AC46" s="39"/>
      <c r="AD46" s="39"/>
    </row>
    <row r="47" spans="1:33" ht="18" customHeight="1">
      <c r="A47" s="50">
        <v>2</v>
      </c>
      <c r="B47" s="224" t="s">
        <v>33</v>
      </c>
      <c r="C47" s="225"/>
      <c r="D47" s="226"/>
      <c r="E47" s="51">
        <f>COUNTIF(E10:E45,2)</f>
        <v>0</v>
      </c>
      <c r="F47" s="51">
        <f t="shared" ref="F47:T47" si="7">COUNTIF(F10:F45,2)</f>
        <v>0</v>
      </c>
      <c r="G47" s="51">
        <f>COUNTIF(G10:G45,2)</f>
        <v>0</v>
      </c>
      <c r="H47" s="51">
        <f t="shared" si="7"/>
        <v>0</v>
      </c>
      <c r="I47" s="51">
        <f t="shared" si="7"/>
        <v>0</v>
      </c>
      <c r="J47" s="51">
        <f t="shared" si="7"/>
        <v>0</v>
      </c>
      <c r="K47" s="51">
        <f t="shared" si="7"/>
        <v>0</v>
      </c>
      <c r="L47" s="51">
        <f t="shared" si="7"/>
        <v>0</v>
      </c>
      <c r="M47" s="51">
        <f t="shared" si="7"/>
        <v>0</v>
      </c>
      <c r="N47" s="51">
        <f t="shared" si="7"/>
        <v>0</v>
      </c>
      <c r="O47" s="51">
        <f t="shared" si="7"/>
        <v>0</v>
      </c>
      <c r="P47" s="51"/>
      <c r="Q47" s="51">
        <f t="shared" si="7"/>
        <v>0</v>
      </c>
      <c r="R47" s="51">
        <f t="shared" si="7"/>
        <v>0</v>
      </c>
      <c r="S47" s="51">
        <f t="shared" si="7"/>
        <v>0</v>
      </c>
      <c r="T47" s="51">
        <f t="shared" si="7"/>
        <v>0</v>
      </c>
      <c r="U47" s="49">
        <f t="shared" si="6"/>
        <v>0</v>
      </c>
      <c r="V47" s="227" t="s">
        <v>34</v>
      </c>
      <c r="W47" s="227"/>
      <c r="X47" s="39"/>
      <c r="Y47" s="39"/>
      <c r="Z47" s="39"/>
      <c r="AA47" s="39"/>
      <c r="AB47" s="39"/>
      <c r="AC47" s="39"/>
      <c r="AD47" s="39"/>
      <c r="AE47" s="39"/>
    </row>
    <row r="48" spans="1:33" ht="18" customHeight="1">
      <c r="A48" s="50">
        <v>3</v>
      </c>
      <c r="B48" s="224" t="s">
        <v>35</v>
      </c>
      <c r="C48" s="225"/>
      <c r="D48" s="226"/>
      <c r="E48" s="51">
        <f t="shared" ref="E48:T48" si="8">COUNTIF(E10:E45,3)</f>
        <v>0</v>
      </c>
      <c r="F48" s="52">
        <f t="shared" si="8"/>
        <v>0</v>
      </c>
      <c r="G48" s="52">
        <f t="shared" si="8"/>
        <v>0</v>
      </c>
      <c r="H48" s="52">
        <f t="shared" si="8"/>
        <v>0</v>
      </c>
      <c r="I48" s="52">
        <f t="shared" si="8"/>
        <v>0</v>
      </c>
      <c r="J48" s="52">
        <f t="shared" si="8"/>
        <v>0</v>
      </c>
      <c r="K48" s="52">
        <f t="shared" si="8"/>
        <v>0</v>
      </c>
      <c r="L48" s="52">
        <f t="shared" si="8"/>
        <v>0</v>
      </c>
      <c r="M48" s="52">
        <f t="shared" si="8"/>
        <v>0</v>
      </c>
      <c r="N48" s="52">
        <f t="shared" si="8"/>
        <v>0</v>
      </c>
      <c r="O48" s="52">
        <f t="shared" si="8"/>
        <v>0</v>
      </c>
      <c r="P48" s="52"/>
      <c r="Q48" s="52">
        <f t="shared" si="8"/>
        <v>0</v>
      </c>
      <c r="R48" s="52">
        <f t="shared" si="8"/>
        <v>0</v>
      </c>
      <c r="S48" s="52">
        <f t="shared" si="8"/>
        <v>0</v>
      </c>
      <c r="T48" s="52">
        <f t="shared" si="8"/>
        <v>0</v>
      </c>
      <c r="U48" s="49">
        <f t="shared" si="6"/>
        <v>0</v>
      </c>
      <c r="V48" s="227" t="s">
        <v>36</v>
      </c>
      <c r="W48" s="227"/>
    </row>
    <row r="49" spans="1:33" ht="18" customHeight="1">
      <c r="A49" s="50">
        <v>4</v>
      </c>
      <c r="B49" s="224" t="s">
        <v>37</v>
      </c>
      <c r="C49" s="225"/>
      <c r="D49" s="226"/>
      <c r="E49" s="51">
        <f>COUNTIF(E10:E45,4)</f>
        <v>0</v>
      </c>
      <c r="F49" s="51">
        <f t="shared" ref="F49:T49" si="9">COUNTIF(F10:F45,4)</f>
        <v>0</v>
      </c>
      <c r="G49" s="51">
        <f t="shared" si="9"/>
        <v>0</v>
      </c>
      <c r="H49" s="51">
        <f t="shared" si="9"/>
        <v>0</v>
      </c>
      <c r="I49" s="51">
        <f t="shared" si="9"/>
        <v>0</v>
      </c>
      <c r="J49" s="51">
        <f t="shared" si="9"/>
        <v>0</v>
      </c>
      <c r="K49" s="51">
        <f t="shared" si="9"/>
        <v>0</v>
      </c>
      <c r="L49" s="51">
        <f t="shared" si="9"/>
        <v>0</v>
      </c>
      <c r="M49" s="51">
        <f t="shared" si="9"/>
        <v>0</v>
      </c>
      <c r="N49" s="51">
        <f t="shared" si="9"/>
        <v>0</v>
      </c>
      <c r="O49" s="51">
        <f t="shared" si="9"/>
        <v>0</v>
      </c>
      <c r="P49" s="51"/>
      <c r="Q49" s="51">
        <f t="shared" si="9"/>
        <v>0</v>
      </c>
      <c r="R49" s="51">
        <f t="shared" si="9"/>
        <v>0</v>
      </c>
      <c r="S49" s="51">
        <f t="shared" si="9"/>
        <v>0</v>
      </c>
      <c r="T49" s="51">
        <f t="shared" si="9"/>
        <v>0</v>
      </c>
      <c r="U49" s="49">
        <f t="shared" si="6"/>
        <v>0</v>
      </c>
      <c r="V49" s="227" t="s">
        <v>38</v>
      </c>
      <c r="W49" s="227"/>
    </row>
    <row r="50" spans="1:33" ht="23.25" customHeight="1">
      <c r="A50" s="50">
        <v>5</v>
      </c>
      <c r="B50" s="224" t="s">
        <v>39</v>
      </c>
      <c r="C50" s="225"/>
      <c r="D50" s="226"/>
      <c r="E50" s="51">
        <f>COUNTIF(E10:E45,5)</f>
        <v>0</v>
      </c>
      <c r="F50" s="51">
        <f t="shared" ref="F50:T50" si="10">COUNTIF(F10:F45,5)</f>
        <v>0</v>
      </c>
      <c r="G50" s="51">
        <f t="shared" si="10"/>
        <v>0</v>
      </c>
      <c r="H50" s="51">
        <f t="shared" si="10"/>
        <v>0</v>
      </c>
      <c r="I50" s="51">
        <f t="shared" si="10"/>
        <v>0</v>
      </c>
      <c r="J50" s="51">
        <f t="shared" si="10"/>
        <v>0</v>
      </c>
      <c r="K50" s="51">
        <f t="shared" si="10"/>
        <v>0</v>
      </c>
      <c r="L50" s="51">
        <f t="shared" si="10"/>
        <v>0</v>
      </c>
      <c r="M50" s="51">
        <f t="shared" si="10"/>
        <v>0</v>
      </c>
      <c r="N50" s="51">
        <f t="shared" si="10"/>
        <v>0</v>
      </c>
      <c r="O50" s="51">
        <f t="shared" si="10"/>
        <v>0</v>
      </c>
      <c r="P50" s="51"/>
      <c r="Q50" s="51">
        <f t="shared" si="10"/>
        <v>0</v>
      </c>
      <c r="R50" s="51">
        <f t="shared" si="10"/>
        <v>0</v>
      </c>
      <c r="S50" s="51">
        <f t="shared" si="10"/>
        <v>0</v>
      </c>
      <c r="T50" s="51">
        <f t="shared" si="10"/>
        <v>0</v>
      </c>
      <c r="U50" s="49">
        <f t="shared" si="6"/>
        <v>0</v>
      </c>
      <c r="V50" s="227" t="s">
        <v>40</v>
      </c>
      <c r="W50" s="227"/>
    </row>
    <row r="51" spans="1:33" ht="21.75" customHeight="1" thickBot="1">
      <c r="A51" s="53" t="s">
        <v>41</v>
      </c>
      <c r="B51" s="228" t="s">
        <v>42</v>
      </c>
      <c r="C51" s="229"/>
      <c r="D51" s="230"/>
      <c r="E51" s="54">
        <f t="shared" ref="E51:T51" si="11">COUNTIF(E10:E45,"N")</f>
        <v>0</v>
      </c>
      <c r="F51" s="54">
        <f t="shared" si="11"/>
        <v>0</v>
      </c>
      <c r="G51" s="54">
        <f t="shared" si="11"/>
        <v>0</v>
      </c>
      <c r="H51" s="54">
        <f t="shared" si="11"/>
        <v>0</v>
      </c>
      <c r="I51" s="54">
        <f t="shared" si="11"/>
        <v>0</v>
      </c>
      <c r="J51" s="54">
        <f t="shared" si="11"/>
        <v>0</v>
      </c>
      <c r="K51" s="54">
        <f t="shared" si="11"/>
        <v>0</v>
      </c>
      <c r="L51" s="54">
        <f t="shared" si="11"/>
        <v>0</v>
      </c>
      <c r="M51" s="54">
        <f t="shared" si="11"/>
        <v>0</v>
      </c>
      <c r="N51" s="54">
        <f t="shared" si="11"/>
        <v>0</v>
      </c>
      <c r="O51" s="54">
        <f t="shared" si="11"/>
        <v>0</v>
      </c>
      <c r="P51" s="54"/>
      <c r="Q51" s="54">
        <f t="shared" si="11"/>
        <v>0</v>
      </c>
      <c r="R51" s="54">
        <f t="shared" si="11"/>
        <v>0</v>
      </c>
      <c r="S51" s="54">
        <f t="shared" si="11"/>
        <v>0</v>
      </c>
      <c r="T51" s="54">
        <f t="shared" si="11"/>
        <v>0</v>
      </c>
      <c r="U51" s="49">
        <f t="shared" si="6"/>
        <v>0</v>
      </c>
      <c r="V51" s="227" t="s">
        <v>43</v>
      </c>
      <c r="W51" s="227"/>
      <c r="X51" s="55"/>
    </row>
    <row r="52" spans="1:33" ht="27.75" customHeight="1" thickBot="1"/>
    <row r="53" spans="1:33" ht="16.5" customHeight="1" thickBot="1">
      <c r="A53" s="231" t="s">
        <v>44</v>
      </c>
      <c r="B53" s="232"/>
      <c r="C53" s="232"/>
      <c r="D53" s="232"/>
      <c r="E53" s="232"/>
      <c r="F53" s="232"/>
      <c r="G53" s="232"/>
      <c r="H53" s="232"/>
      <c r="I53" s="232"/>
      <c r="J53" s="232"/>
      <c r="K53" s="233"/>
      <c r="U53" s="40"/>
      <c r="V53" s="56"/>
      <c r="W53" s="56"/>
      <c r="X53" s="56"/>
      <c r="Y53" s="56"/>
      <c r="Z53" s="56"/>
      <c r="AA53" s="56"/>
      <c r="AB53" s="56"/>
      <c r="AC53" s="56"/>
    </row>
    <row r="54" spans="1:33" ht="27" customHeight="1" thickBot="1">
      <c r="A54" s="234" t="s">
        <v>45</v>
      </c>
      <c r="B54" s="235"/>
      <c r="C54" s="235"/>
      <c r="D54" s="235"/>
      <c r="E54" s="235"/>
      <c r="F54" s="236"/>
      <c r="G54" s="237" t="s">
        <v>46</v>
      </c>
      <c r="H54" s="238"/>
      <c r="I54" s="239"/>
      <c r="J54" s="240" t="s">
        <v>47</v>
      </c>
      <c r="K54" s="241"/>
      <c r="V54" s="242" t="s">
        <v>48</v>
      </c>
      <c r="W54" s="243"/>
      <c r="X54" s="243"/>
      <c r="Y54" s="243"/>
      <c r="Z54" s="243"/>
      <c r="AA54" s="243"/>
      <c r="AB54" s="243"/>
      <c r="AC54" s="244"/>
    </row>
    <row r="55" spans="1:33" ht="21.75" customHeight="1" thickBot="1">
      <c r="A55" s="197" t="s">
        <v>49</v>
      </c>
      <c r="B55" s="198"/>
      <c r="C55" s="198"/>
      <c r="D55" s="198"/>
      <c r="E55" s="198"/>
      <c r="F55" s="199"/>
      <c r="G55" s="215" t="str">
        <f>IF(NOT(COUNT(X10:X41))," ",COUNTIF(X10:X41,1))</f>
        <v xml:space="preserve"> </v>
      </c>
      <c r="H55" s="215"/>
      <c r="I55" s="190"/>
      <c r="J55" s="57" t="e">
        <f>G55/COUNT($A$10:$A$44)*100</f>
        <v>#VALUE!</v>
      </c>
      <c r="K55" s="58" t="s">
        <v>50</v>
      </c>
      <c r="V55" s="245"/>
      <c r="W55" s="246"/>
      <c r="X55" s="246"/>
      <c r="Y55" s="246"/>
      <c r="Z55" s="246"/>
      <c r="AA55" s="246"/>
      <c r="AB55" s="246"/>
      <c r="AC55" s="247"/>
    </row>
    <row r="56" spans="1:33" ht="21" thickBot="1">
      <c r="A56" s="197" t="s">
        <v>51</v>
      </c>
      <c r="B56" s="198"/>
      <c r="C56" s="198"/>
      <c r="D56" s="198"/>
      <c r="E56" s="198"/>
      <c r="F56" s="199"/>
      <c r="G56" s="215" t="str">
        <f>IF(NOT(COUNT(X11:X42))," ",COUNTIF(X11:X42,2))</f>
        <v xml:space="preserve"> </v>
      </c>
      <c r="H56" s="215"/>
      <c r="I56" s="190"/>
      <c r="J56" s="57" t="e">
        <f>G56/COUNT($A$10:$A$44)*100</f>
        <v>#VALUE!</v>
      </c>
      <c r="K56" s="59" t="s">
        <v>50</v>
      </c>
      <c r="V56" s="216" t="s">
        <v>52</v>
      </c>
      <c r="W56" s="217"/>
      <c r="X56" s="217"/>
      <c r="Y56" s="217"/>
      <c r="Z56" s="217"/>
      <c r="AA56" s="217"/>
      <c r="AB56" s="217"/>
      <c r="AC56" s="218"/>
    </row>
    <row r="57" spans="1:33" ht="21" thickBot="1">
      <c r="A57" s="197" t="s">
        <v>53</v>
      </c>
      <c r="B57" s="198"/>
      <c r="C57" s="198"/>
      <c r="D57" s="198"/>
      <c r="E57" s="198"/>
      <c r="F57" s="199"/>
      <c r="G57" s="215" t="str">
        <f>IF(NOT(COUNT(X12:X43))," ",COUNTIF(X12:X43,"&gt;3"))</f>
        <v xml:space="preserve"> </v>
      </c>
      <c r="H57" s="215"/>
      <c r="I57" s="190"/>
      <c r="J57" s="57" t="e">
        <f>G57/COUNT($A$10:$A$44)*100</f>
        <v>#VALUE!</v>
      </c>
      <c r="K57" s="60" t="s">
        <v>50</v>
      </c>
      <c r="V57" s="219" t="s">
        <v>54</v>
      </c>
      <c r="W57" s="220"/>
      <c r="X57" s="220"/>
      <c r="Y57" s="221"/>
      <c r="Z57" s="222" t="s">
        <v>55</v>
      </c>
      <c r="AA57" s="222"/>
      <c r="AB57" s="222" t="s">
        <v>56</v>
      </c>
      <c r="AC57" s="223"/>
    </row>
    <row r="58" spans="1:33" ht="21" thickBot="1">
      <c r="A58" s="205" t="s">
        <v>57</v>
      </c>
      <c r="B58" s="206"/>
      <c r="C58" s="206"/>
      <c r="D58" s="206"/>
      <c r="E58" s="206"/>
      <c r="F58" s="206"/>
      <c r="G58" s="206"/>
      <c r="H58" s="206"/>
      <c r="I58" s="207"/>
      <c r="J58" s="208" t="s">
        <v>47</v>
      </c>
      <c r="K58" s="209"/>
      <c r="V58" s="210">
        <f>odsutnost1!AM36</f>
        <v>0</v>
      </c>
      <c r="W58" s="211"/>
      <c r="X58" s="211"/>
      <c r="Y58" s="162"/>
      <c r="Z58" s="163">
        <f>odsutnost1!AM37</f>
        <v>0</v>
      </c>
      <c r="AA58" s="163"/>
      <c r="AB58" s="163">
        <f>SUM(V58:AA58)</f>
        <v>0</v>
      </c>
      <c r="AC58" s="164"/>
    </row>
    <row r="59" spans="1:33" ht="20.25">
      <c r="A59" s="197" t="s">
        <v>58</v>
      </c>
      <c r="B59" s="198"/>
      <c r="C59" s="198"/>
      <c r="D59" s="198"/>
      <c r="E59" s="198"/>
      <c r="F59" s="199"/>
      <c r="G59" s="190">
        <f>COUNTIF(V10:V41,5)</f>
        <v>0</v>
      </c>
      <c r="H59" s="191"/>
      <c r="I59" s="191"/>
      <c r="J59" s="61">
        <f>G59/COUNT($A$10:$A$41)*100</f>
        <v>0</v>
      </c>
      <c r="K59" s="58" t="s">
        <v>50</v>
      </c>
      <c r="V59" s="212" t="s">
        <v>59</v>
      </c>
      <c r="W59" s="213"/>
      <c r="X59" s="213"/>
      <c r="Y59" s="213"/>
      <c r="Z59" s="213"/>
      <c r="AA59" s="213"/>
      <c r="AB59" s="213"/>
      <c r="AC59" s="214"/>
    </row>
    <row r="60" spans="1:33" ht="20.25">
      <c r="A60" s="187" t="s">
        <v>60</v>
      </c>
      <c r="B60" s="188"/>
      <c r="C60" s="188"/>
      <c r="D60" s="188"/>
      <c r="E60" s="188"/>
      <c r="F60" s="189"/>
      <c r="G60" s="190">
        <f>COUNTIF(V10:V41,4)</f>
        <v>0</v>
      </c>
      <c r="H60" s="191"/>
      <c r="I60" s="191"/>
      <c r="J60" s="61">
        <f>G60/COUNT($A$10:$A$41)*100</f>
        <v>0</v>
      </c>
      <c r="K60" s="59" t="s">
        <v>50</v>
      </c>
      <c r="V60" s="192" t="s">
        <v>54</v>
      </c>
      <c r="W60" s="193"/>
      <c r="X60" s="193"/>
      <c r="Y60" s="194"/>
      <c r="Z60" s="195" t="s">
        <v>55</v>
      </c>
      <c r="AA60" s="195"/>
      <c r="AB60" s="195" t="s">
        <v>56</v>
      </c>
      <c r="AC60" s="196"/>
    </row>
    <row r="61" spans="1:33" ht="21" thickBot="1">
      <c r="A61" s="197" t="s">
        <v>61</v>
      </c>
      <c r="B61" s="198"/>
      <c r="C61" s="198"/>
      <c r="D61" s="198"/>
      <c r="E61" s="198"/>
      <c r="F61" s="199"/>
      <c r="G61" s="190">
        <f>COUNTIF(V10:V41,3)</f>
        <v>0</v>
      </c>
      <c r="H61" s="191"/>
      <c r="I61" s="191"/>
      <c r="J61" s="61">
        <f>G61/COUNT($A$10:$A$41)*100</f>
        <v>0</v>
      </c>
      <c r="K61" s="59" t="s">
        <v>50</v>
      </c>
      <c r="V61" s="200">
        <f>AVERAGE(Y10:Y41)</f>
        <v>0</v>
      </c>
      <c r="W61" s="201"/>
      <c r="X61" s="201"/>
      <c r="Y61" s="202"/>
      <c r="Z61" s="203">
        <f ca="1">AVERAGE(Z10:Z341)</f>
        <v>0</v>
      </c>
      <c r="AA61" s="203"/>
      <c r="AB61" s="203">
        <f>AVERAGE(AA10:AA41)</f>
        <v>0</v>
      </c>
      <c r="AC61" s="204"/>
    </row>
    <row r="62" spans="1:33" ht="21" thickBot="1">
      <c r="A62" s="165" t="s">
        <v>62</v>
      </c>
      <c r="B62" s="166"/>
      <c r="C62" s="166"/>
      <c r="D62" s="166"/>
      <c r="E62" s="166"/>
      <c r="F62" s="167"/>
      <c r="G62" s="168">
        <f>COUNTIF(V10:V41,2)</f>
        <v>0</v>
      </c>
      <c r="H62" s="169"/>
      <c r="I62" s="169"/>
      <c r="J62" s="61">
        <f>G62/COUNT($A$10:$A$41)*100</f>
        <v>0</v>
      </c>
      <c r="K62" s="62" t="s">
        <v>50</v>
      </c>
    </row>
    <row r="63" spans="1:33">
      <c r="V63" s="170" t="s">
        <v>12</v>
      </c>
      <c r="W63" s="171"/>
      <c r="X63" s="171"/>
      <c r="Y63" s="172"/>
      <c r="Z63" s="172"/>
      <c r="AA63" s="172"/>
      <c r="AB63" s="172"/>
      <c r="AC63" s="172"/>
      <c r="AD63" s="172"/>
      <c r="AE63" s="172"/>
      <c r="AF63" s="172"/>
      <c r="AG63" s="173"/>
    </row>
    <row r="64" spans="1:33">
      <c r="V64" s="174"/>
      <c r="W64" s="175"/>
      <c r="X64" s="175"/>
      <c r="Y64" s="176"/>
      <c r="Z64" s="176"/>
      <c r="AA64" s="176"/>
      <c r="AB64" s="176"/>
      <c r="AC64" s="176"/>
      <c r="AD64" s="176"/>
      <c r="AE64" s="176"/>
      <c r="AF64" s="176"/>
      <c r="AG64" s="177"/>
    </row>
    <row r="65" spans="1:33" ht="13.5" thickBot="1">
      <c r="V65" s="174"/>
      <c r="W65" s="175"/>
      <c r="X65" s="175"/>
      <c r="Y65" s="176"/>
      <c r="Z65" s="176"/>
      <c r="AA65" s="176"/>
      <c r="AB65" s="176"/>
      <c r="AC65" s="176"/>
      <c r="AD65" s="176"/>
      <c r="AE65" s="176"/>
      <c r="AF65" s="176"/>
      <c r="AG65" s="177"/>
    </row>
    <row r="66" spans="1:33" ht="18" customHeight="1">
      <c r="A66" s="178" t="s">
        <v>63</v>
      </c>
      <c r="B66" s="179"/>
      <c r="C66" s="179"/>
      <c r="D66" s="179"/>
      <c r="E66" s="179"/>
      <c r="F66" s="179"/>
      <c r="G66" s="179"/>
      <c r="H66" s="179"/>
      <c r="I66" s="180"/>
      <c r="V66" s="181" t="s">
        <v>64</v>
      </c>
      <c r="W66" s="182"/>
      <c r="X66" s="182"/>
      <c r="Y66" s="183"/>
      <c r="Z66" s="183"/>
      <c r="AA66" s="183"/>
      <c r="AB66" s="183"/>
      <c r="AC66" s="183"/>
      <c r="AD66" s="183"/>
      <c r="AE66" s="183"/>
      <c r="AF66" s="183"/>
      <c r="AG66" s="184"/>
    </row>
    <row r="67" spans="1:33" ht="20.25" customHeight="1">
      <c r="A67" s="63" t="s">
        <v>65</v>
      </c>
      <c r="B67" s="64"/>
      <c r="C67" s="64"/>
      <c r="D67" s="64"/>
      <c r="E67" s="64"/>
      <c r="F67" s="65"/>
      <c r="G67" s="159">
        <f>COUNTIFS(V10:V34,"&gt;1")/COUNT(A10:A41)*100</f>
        <v>0</v>
      </c>
      <c r="H67" s="160"/>
      <c r="I67" s="66" t="s">
        <v>50</v>
      </c>
      <c r="V67" s="185" t="s">
        <v>66</v>
      </c>
      <c r="W67" s="186"/>
      <c r="X67" s="186"/>
      <c r="Y67" s="157"/>
      <c r="Z67" s="157" t="s">
        <v>67</v>
      </c>
      <c r="AA67" s="157"/>
      <c r="AB67" s="157" t="s">
        <v>68</v>
      </c>
      <c r="AC67" s="157"/>
      <c r="AD67" s="157" t="s">
        <v>69</v>
      </c>
      <c r="AE67" s="157"/>
      <c r="AF67" s="157" t="s">
        <v>70</v>
      </c>
      <c r="AG67" s="158"/>
    </row>
    <row r="68" spans="1:33" ht="17.25" customHeight="1">
      <c r="A68" s="67" t="s">
        <v>71</v>
      </c>
      <c r="B68" s="4"/>
      <c r="C68" s="4"/>
      <c r="D68" s="4"/>
      <c r="E68" s="4"/>
      <c r="F68" s="68"/>
      <c r="G68" s="159">
        <f>COUNTIF(V10:V34,1)/COUNT(A10:A41)*100</f>
        <v>0</v>
      </c>
      <c r="H68" s="160"/>
      <c r="I68" s="69" t="s">
        <v>50</v>
      </c>
      <c r="V68" s="161">
        <f>COUNTIF(AB10:AB41,"x")</f>
        <v>3</v>
      </c>
      <c r="W68" s="162"/>
      <c r="X68" s="162"/>
      <c r="Y68" s="163"/>
      <c r="Z68" s="163">
        <f>COUNTIF(AC10:AC41,"x")</f>
        <v>2</v>
      </c>
      <c r="AA68" s="163"/>
      <c r="AB68" s="163">
        <f>COUNTIF(AD10:AD41,"x")</f>
        <v>0</v>
      </c>
      <c r="AC68" s="163"/>
      <c r="AD68" s="163">
        <f>COUNTIF(AH10:AH34,"x")</f>
        <v>0</v>
      </c>
      <c r="AE68" s="163"/>
      <c r="AF68" s="163">
        <f>COUNTIF(AJ10:AJ41,"x")</f>
        <v>0</v>
      </c>
      <c r="AG68" s="164"/>
    </row>
    <row r="69" spans="1:33" ht="17.25" customHeight="1" thickBot="1">
      <c r="A69" s="70" t="s">
        <v>72</v>
      </c>
      <c r="B69" s="71"/>
      <c r="C69" s="71"/>
      <c r="D69" s="71"/>
      <c r="E69" s="71"/>
      <c r="F69" s="71"/>
      <c r="G69" s="144">
        <f>COUNTIF(V10:V34,n)/COUNT(A10:A41)*100</f>
        <v>0</v>
      </c>
      <c r="H69" s="145"/>
      <c r="I69" s="72" t="s">
        <v>50</v>
      </c>
      <c r="V69" s="146" t="s">
        <v>27</v>
      </c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8"/>
    </row>
    <row r="70" spans="1:33">
      <c r="V70" s="104" t="s">
        <v>85</v>
      </c>
      <c r="W70" s="153" t="s">
        <v>86</v>
      </c>
      <c r="X70" s="153"/>
      <c r="Y70" s="154"/>
      <c r="Z70" s="149" t="s">
        <v>87</v>
      </c>
      <c r="AA70" s="149"/>
      <c r="AB70" s="149" t="s">
        <v>88</v>
      </c>
      <c r="AC70" s="149"/>
      <c r="AD70" s="149" t="s">
        <v>89</v>
      </c>
      <c r="AE70" s="149"/>
      <c r="AF70" s="149" t="s">
        <v>90</v>
      </c>
      <c r="AG70" s="150"/>
    </row>
    <row r="71" spans="1:33" ht="12.75" customHeight="1">
      <c r="V71" s="151">
        <f>COUNTIF(AG10:AG42,"P")</f>
        <v>1</v>
      </c>
      <c r="W71" s="155">
        <f>COUNTIF(AG10:AG41,"V")</f>
        <v>1</v>
      </c>
      <c r="X71" s="155"/>
      <c r="Y71" s="137"/>
      <c r="Z71" s="136">
        <f>COUNTIF(AG10:AG41,"D")</f>
        <v>1</v>
      </c>
      <c r="AA71" s="137"/>
      <c r="AB71" s="136">
        <f>COUNTIF(AG10:AG41,"Z")</f>
        <v>1</v>
      </c>
      <c r="AC71" s="137"/>
      <c r="AD71" s="136">
        <f>COUNTIF(AG10:AG41,"L")</f>
        <v>1</v>
      </c>
      <c r="AE71" s="137"/>
      <c r="AF71" s="136">
        <f>SUM(V71:AC72)</f>
        <v>4</v>
      </c>
      <c r="AG71" s="140"/>
    </row>
    <row r="72" spans="1:33" ht="13.5" customHeight="1" thickBot="1">
      <c r="V72" s="152"/>
      <c r="W72" s="156"/>
      <c r="X72" s="156"/>
      <c r="Y72" s="139"/>
      <c r="Z72" s="138"/>
      <c r="AA72" s="139"/>
      <c r="AB72" s="138"/>
      <c r="AC72" s="139"/>
      <c r="AD72" s="138"/>
      <c r="AE72" s="139"/>
      <c r="AF72" s="138"/>
      <c r="AG72" s="141"/>
    </row>
    <row r="73" spans="1:33" ht="12.75" customHeight="1">
      <c r="W73" s="142" t="s">
        <v>91</v>
      </c>
      <c r="X73" s="142"/>
      <c r="Y73" s="142"/>
      <c r="Z73" s="142"/>
      <c r="AA73" s="142"/>
      <c r="AB73" s="142"/>
      <c r="AC73" s="142"/>
      <c r="AD73" s="142"/>
    </row>
    <row r="74" spans="1:33">
      <c r="W74" s="143"/>
      <c r="X74" s="143"/>
      <c r="Y74" s="143"/>
      <c r="Z74" s="143"/>
      <c r="AA74" s="143"/>
      <c r="AB74" s="143"/>
      <c r="AC74" s="143"/>
      <c r="AD74" s="143"/>
    </row>
    <row r="75" spans="1:33">
      <c r="W75" s="143"/>
      <c r="X75" s="143"/>
      <c r="Y75" s="143"/>
      <c r="Z75" s="143"/>
      <c r="AA75" s="143"/>
      <c r="AB75" s="143"/>
      <c r="AC75" s="143"/>
      <c r="AD75" s="143"/>
    </row>
  </sheetData>
  <sheetProtection algorithmName="SHA-512" hashValue="dT01X21CY5qAbqPZBuwD5gd6BQElzbfJ95AOR8puh3XCJGle+7tEbWd7gBUxNRsHNlKEP/Q1qrtitXicdfqfEA==" saltValue="ZOJ10cwlhDDsaGPOjRb8XQ==" spinCount="100000" sheet="1" objects="1" scenarios="1"/>
  <mergeCells count="116">
    <mergeCell ref="Y4:Z4"/>
    <mergeCell ref="Y5:Z5"/>
    <mergeCell ref="Y6:Z6"/>
    <mergeCell ref="Y7:AA8"/>
    <mergeCell ref="AB7:AG8"/>
    <mergeCell ref="B10:D10"/>
    <mergeCell ref="A1:E1"/>
    <mergeCell ref="A2:E2"/>
    <mergeCell ref="A3:E3"/>
    <mergeCell ref="G3:L3"/>
    <mergeCell ref="C4:F5"/>
    <mergeCell ref="J4:V4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47:D47"/>
    <mergeCell ref="V47:W47"/>
    <mergeCell ref="B48:D48"/>
    <mergeCell ref="V48:W48"/>
    <mergeCell ref="B49:D49"/>
    <mergeCell ref="V49:W49"/>
    <mergeCell ref="B41:D41"/>
    <mergeCell ref="U42:V42"/>
    <mergeCell ref="U43:V43"/>
    <mergeCell ref="A45:D45"/>
    <mergeCell ref="B46:D46"/>
    <mergeCell ref="V46:W46"/>
    <mergeCell ref="B50:D50"/>
    <mergeCell ref="V50:W50"/>
    <mergeCell ref="B51:D51"/>
    <mergeCell ref="V51:W51"/>
    <mergeCell ref="A53:K53"/>
    <mergeCell ref="A54:F54"/>
    <mergeCell ref="G54:I54"/>
    <mergeCell ref="J54:K54"/>
    <mergeCell ref="V54:AC55"/>
    <mergeCell ref="A55:F55"/>
    <mergeCell ref="A58:I58"/>
    <mergeCell ref="J58:K58"/>
    <mergeCell ref="V58:Y58"/>
    <mergeCell ref="Z58:AA58"/>
    <mergeCell ref="AB58:AC58"/>
    <mergeCell ref="A59:F59"/>
    <mergeCell ref="G59:I59"/>
    <mergeCell ref="V59:AC59"/>
    <mergeCell ref="G55:I55"/>
    <mergeCell ref="A56:F56"/>
    <mergeCell ref="G56:I56"/>
    <mergeCell ref="V56:AC56"/>
    <mergeCell ref="A57:F57"/>
    <mergeCell ref="G57:I57"/>
    <mergeCell ref="V57:Y57"/>
    <mergeCell ref="Z57:AA57"/>
    <mergeCell ref="AB57:AC57"/>
    <mergeCell ref="A60:F60"/>
    <mergeCell ref="G60:I60"/>
    <mergeCell ref="V60:Y60"/>
    <mergeCell ref="Z60:AA60"/>
    <mergeCell ref="AB60:AC60"/>
    <mergeCell ref="A61:F61"/>
    <mergeCell ref="G61:I61"/>
    <mergeCell ref="V61:Y61"/>
    <mergeCell ref="Z61:AA61"/>
    <mergeCell ref="AB61:AC61"/>
    <mergeCell ref="AF67:AG67"/>
    <mergeCell ref="G68:H68"/>
    <mergeCell ref="V68:Y68"/>
    <mergeCell ref="Z68:AA68"/>
    <mergeCell ref="AB68:AC68"/>
    <mergeCell ref="AD68:AE68"/>
    <mergeCell ref="AF68:AG68"/>
    <mergeCell ref="A62:F62"/>
    <mergeCell ref="G62:I62"/>
    <mergeCell ref="V63:AG65"/>
    <mergeCell ref="A66:I66"/>
    <mergeCell ref="V66:AG66"/>
    <mergeCell ref="G67:H67"/>
    <mergeCell ref="V67:Y67"/>
    <mergeCell ref="Z67:AA67"/>
    <mergeCell ref="AB67:AC67"/>
    <mergeCell ref="AD67:AE67"/>
    <mergeCell ref="Z71:AA72"/>
    <mergeCell ref="AB71:AC72"/>
    <mergeCell ref="AD71:AE72"/>
    <mergeCell ref="AF71:AG72"/>
    <mergeCell ref="W73:AD75"/>
    <mergeCell ref="G69:H69"/>
    <mergeCell ref="V69:AG69"/>
    <mergeCell ref="Z70:AA70"/>
    <mergeCell ref="AB70:AC70"/>
    <mergeCell ref="AD70:AE70"/>
    <mergeCell ref="AF70:AG70"/>
    <mergeCell ref="V71:V72"/>
    <mergeCell ref="W70:Y70"/>
    <mergeCell ref="W71:Y72"/>
  </mergeCells>
  <conditionalFormatting sqref="E10:X41">
    <cfRule type="cellIs" dxfId="39" priority="20" stopIfTrue="1" operator="equal">
      <formula>1</formula>
    </cfRule>
  </conditionalFormatting>
  <conditionalFormatting sqref="E50:T50">
    <cfRule type="cellIs" dxfId="38" priority="19" operator="greaterThan">
      <formula>"&gt;5"</formula>
    </cfRule>
  </conditionalFormatting>
  <conditionalFormatting sqref="E50:T50">
    <cfRule type="cellIs" dxfId="37" priority="18" operator="greaterThan">
      <formula>"$E55;$S55&gt;5"</formula>
    </cfRule>
  </conditionalFormatting>
  <conditionalFormatting sqref="E50:T50">
    <cfRule type="cellIs" dxfId="36" priority="17" operator="greaterThan">
      <formula>"&gt;5"</formula>
    </cfRule>
  </conditionalFormatting>
  <conditionalFormatting sqref="F50">
    <cfRule type="cellIs" dxfId="35" priority="14" operator="greaterThan">
      <formula>5</formula>
    </cfRule>
    <cfRule type="cellIs" dxfId="34" priority="15" operator="greaterThan">
      <formula>9</formula>
    </cfRule>
    <cfRule type="cellIs" dxfId="33" priority="16" operator="greaterThan">
      <formula>"&gt;5"</formula>
    </cfRule>
  </conditionalFormatting>
  <conditionalFormatting sqref="G50:T50">
    <cfRule type="cellIs" dxfId="32" priority="13" operator="greaterThan">
      <formula>5</formula>
    </cfRule>
  </conditionalFormatting>
  <conditionalFormatting sqref="T50">
    <cfRule type="cellIs" priority="11" operator="greaterThanOrEqual">
      <formula>$Z$10:$Z$34&gt;=5</formula>
    </cfRule>
    <cfRule type="cellIs" dxfId="31" priority="12" operator="greaterThan">
      <formula>5</formula>
    </cfRule>
  </conditionalFormatting>
  <conditionalFormatting sqref="G55:I57">
    <cfRule type="cellIs" dxfId="30" priority="10" operator="between">
      <formula>4</formula>
      <formula>9</formula>
    </cfRule>
  </conditionalFormatting>
  <conditionalFormatting sqref="E10:T41">
    <cfRule type="cellIs" dxfId="29" priority="1" operator="equal">
      <formula>1</formula>
    </cfRule>
    <cfRule type="cellIs" dxfId="28" priority="2" operator="equal">
      <formula>1</formula>
    </cfRule>
    <cfRule type="cellIs" dxfId="27" priority="3" operator="equal">
      <formula>1</formula>
    </cfRule>
    <cfRule type="cellIs" dxfId="26" priority="4" operator="equal">
      <formula>1</formula>
    </cfRule>
    <cfRule type="cellIs" dxfId="25" priority="6" operator="equal">
      <formula>5</formula>
    </cfRule>
    <cfRule type="cellIs" dxfId="24" priority="9" operator="equal">
      <formula>1</formula>
    </cfRule>
  </conditionalFormatting>
  <conditionalFormatting sqref="E10:S41">
    <cfRule type="cellIs" dxfId="23" priority="8" operator="equal">
      <formula>5</formula>
    </cfRule>
  </conditionalFormatting>
  <conditionalFormatting sqref="Z10:Z41">
    <cfRule type="cellIs" dxfId="22" priority="7" operator="greaterThan">
      <formula>3</formula>
    </cfRule>
  </conditionalFormatting>
  <conditionalFormatting sqref="E10:V41">
    <cfRule type="cellIs" dxfId="21" priority="5" operator="equal">
      <formula>5</formula>
    </cfRule>
  </conditionalFormatting>
  <dataValidations count="2">
    <dataValidation type="whole" allowBlank="1" showInputMessage="1" showErrorMessage="1" errorTitle="POZDRAV" error="Dragi profesori pozdrav. Ta ocjena još nije u opticaju. _x000a_S poštovanjem Hano" sqref="U10:U41">
      <formula1>1</formula1>
      <formula2>5</formula2>
    </dataValidation>
    <dataValidation type="whole" allowBlank="1" showInputMessage="1" showErrorMessage="1" errorTitle="POZDRAV" error="Dragi profesori pozdrav. Ta ocjena još nije u opticaju. _x000a_S poštovanjem Smayson!!!" promptTitle="unijeti cjene od 1 do 5" sqref="E10:T41">
      <formula1>1</formula1>
      <formula2>5</formula2>
    </dataValidation>
  </dataValidations>
  <pageMargins left="0.7" right="0.7" top="0.75" bottom="0.75" header="0.3" footer="0.3"/>
  <pageSetup paperSize="9" scale="40" orientation="portrait" verticalDpi="300" r:id="rId1"/>
  <headerFooter differentFirst="1"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2"/>
  <sheetViews>
    <sheetView showGridLines="0" zoomScaleNormal="100" workbookViewId="0">
      <selection activeCell="C4" sqref="C4:AL35"/>
    </sheetView>
  </sheetViews>
  <sheetFormatPr defaultRowHeight="12.75"/>
  <cols>
    <col min="1" max="1" width="3" style="73" customWidth="1"/>
    <col min="2" max="2" width="20.28515625" style="73" customWidth="1"/>
    <col min="3" max="3" width="3.28515625" style="73" bestFit="1" customWidth="1"/>
    <col min="4" max="4" width="2.85546875" style="77" customWidth="1"/>
    <col min="5" max="5" width="3" style="73" customWidth="1"/>
    <col min="6" max="6" width="3.28515625" style="73" bestFit="1" customWidth="1"/>
    <col min="7" max="9" width="3" style="73" customWidth="1"/>
    <col min="10" max="10" width="3.140625" style="73" customWidth="1"/>
    <col min="11" max="11" width="3" style="73" customWidth="1"/>
    <col min="12" max="12" width="2.7109375" style="73" customWidth="1"/>
    <col min="13" max="13" width="3.85546875" style="73" customWidth="1"/>
    <col min="14" max="14" width="2.7109375" style="73" customWidth="1"/>
    <col min="15" max="15" width="3" style="73" customWidth="1"/>
    <col min="16" max="16" width="2.7109375" style="73" customWidth="1"/>
    <col min="17" max="17" width="3" style="73" customWidth="1"/>
    <col min="18" max="18" width="3.42578125" style="73" customWidth="1"/>
    <col min="19" max="19" width="3" style="73" customWidth="1"/>
    <col min="20" max="20" width="2.85546875" style="73" customWidth="1"/>
    <col min="21" max="21" width="3" style="73" customWidth="1"/>
    <col min="22" max="22" width="2.85546875" style="73" customWidth="1"/>
    <col min="23" max="23" width="3" style="73" customWidth="1"/>
    <col min="24" max="24" width="3.140625" style="73" customWidth="1"/>
    <col min="25" max="25" width="3" style="73" customWidth="1"/>
    <col min="26" max="26" width="2.85546875" style="73" customWidth="1"/>
    <col min="27" max="27" width="3.140625" style="73" customWidth="1"/>
    <col min="28" max="28" width="2.85546875" style="73" customWidth="1"/>
    <col min="29" max="29" width="3.85546875" style="73" customWidth="1"/>
    <col min="30" max="30" width="3.28515625" style="73" customWidth="1"/>
    <col min="31" max="31" width="3.42578125" style="73" customWidth="1"/>
    <col min="32" max="32" width="2.85546875" style="73" customWidth="1"/>
    <col min="33" max="33" width="3" style="73" customWidth="1"/>
    <col min="34" max="34" width="2.7109375" style="73" customWidth="1"/>
    <col min="35" max="35" width="3" style="73" customWidth="1"/>
    <col min="36" max="36" width="2.7109375" style="73" customWidth="1"/>
    <col min="37" max="37" width="3.28515625" style="73" customWidth="1"/>
    <col min="38" max="38" width="2.85546875" style="73" customWidth="1"/>
    <col min="39" max="39" width="5.28515625" style="73" customWidth="1"/>
    <col min="40" max="40" width="4.42578125" style="73" customWidth="1"/>
    <col min="41" max="16384" width="9.140625" style="73"/>
  </cols>
  <sheetData>
    <row r="1" spans="1:40" ht="19.5" customHeight="1">
      <c r="A1" s="313" t="s">
        <v>73</v>
      </c>
      <c r="B1" s="314"/>
      <c r="C1" s="305">
        <v>1</v>
      </c>
      <c r="D1" s="306"/>
      <c r="E1" s="305">
        <v>2</v>
      </c>
      <c r="F1" s="306"/>
      <c r="G1" s="305">
        <v>3</v>
      </c>
      <c r="H1" s="306"/>
      <c r="I1" s="305">
        <v>4</v>
      </c>
      <c r="J1" s="306"/>
      <c r="K1" s="305">
        <v>5</v>
      </c>
      <c r="L1" s="306"/>
      <c r="M1" s="305">
        <v>6</v>
      </c>
      <c r="N1" s="306"/>
      <c r="O1" s="305">
        <v>7</v>
      </c>
      <c r="P1" s="306"/>
      <c r="Q1" s="305">
        <v>8</v>
      </c>
      <c r="R1" s="306"/>
      <c r="S1" s="305">
        <v>9</v>
      </c>
      <c r="T1" s="306"/>
      <c r="U1" s="305">
        <v>10</v>
      </c>
      <c r="V1" s="306"/>
      <c r="W1" s="305">
        <v>11</v>
      </c>
      <c r="X1" s="306"/>
      <c r="Y1" s="305">
        <v>12</v>
      </c>
      <c r="Z1" s="306"/>
      <c r="AA1" s="305">
        <v>13</v>
      </c>
      <c r="AB1" s="306"/>
      <c r="AC1" s="305">
        <v>14</v>
      </c>
      <c r="AD1" s="306"/>
      <c r="AE1" s="305">
        <v>15</v>
      </c>
      <c r="AF1" s="306"/>
      <c r="AG1" s="305">
        <v>16</v>
      </c>
      <c r="AH1" s="306"/>
      <c r="AI1" s="305">
        <v>17</v>
      </c>
      <c r="AJ1" s="306"/>
      <c r="AK1" s="305">
        <v>18</v>
      </c>
      <c r="AL1" s="306"/>
      <c r="AM1" s="307" t="s">
        <v>74</v>
      </c>
      <c r="AN1" s="310" t="s">
        <v>75</v>
      </c>
    </row>
    <row r="2" spans="1:40" ht="10.5" customHeight="1">
      <c r="A2" s="74"/>
      <c r="B2" s="74"/>
      <c r="C2" s="303" t="s">
        <v>76</v>
      </c>
      <c r="D2" s="303" t="s">
        <v>77</v>
      </c>
      <c r="E2" s="303" t="s">
        <v>76</v>
      </c>
      <c r="F2" s="303" t="s">
        <v>77</v>
      </c>
      <c r="G2" s="303" t="s">
        <v>76</v>
      </c>
      <c r="H2" s="303" t="s">
        <v>77</v>
      </c>
      <c r="I2" s="303" t="s">
        <v>76</v>
      </c>
      <c r="J2" s="303" t="s">
        <v>77</v>
      </c>
      <c r="K2" s="303" t="s">
        <v>76</v>
      </c>
      <c r="L2" s="303" t="s">
        <v>77</v>
      </c>
      <c r="M2" s="303" t="s">
        <v>76</v>
      </c>
      <c r="N2" s="303" t="s">
        <v>77</v>
      </c>
      <c r="O2" s="303" t="s">
        <v>76</v>
      </c>
      <c r="P2" s="303" t="s">
        <v>77</v>
      </c>
      <c r="Q2" s="303" t="s">
        <v>76</v>
      </c>
      <c r="R2" s="303" t="s">
        <v>77</v>
      </c>
      <c r="S2" s="303" t="s">
        <v>76</v>
      </c>
      <c r="T2" s="303" t="s">
        <v>77</v>
      </c>
      <c r="U2" s="303" t="s">
        <v>76</v>
      </c>
      <c r="V2" s="303" t="s">
        <v>77</v>
      </c>
      <c r="W2" s="303" t="s">
        <v>76</v>
      </c>
      <c r="X2" s="303" t="s">
        <v>77</v>
      </c>
      <c r="Y2" s="303" t="s">
        <v>76</v>
      </c>
      <c r="Z2" s="303" t="s">
        <v>77</v>
      </c>
      <c r="AA2" s="303" t="s">
        <v>76</v>
      </c>
      <c r="AB2" s="303" t="s">
        <v>77</v>
      </c>
      <c r="AC2" s="303" t="s">
        <v>76</v>
      </c>
      <c r="AD2" s="303" t="s">
        <v>77</v>
      </c>
      <c r="AE2" s="303" t="s">
        <v>76</v>
      </c>
      <c r="AF2" s="303" t="s">
        <v>77</v>
      </c>
      <c r="AG2" s="303" t="s">
        <v>76</v>
      </c>
      <c r="AH2" s="303" t="s">
        <v>77</v>
      </c>
      <c r="AI2" s="303" t="s">
        <v>76</v>
      </c>
      <c r="AJ2" s="303" t="s">
        <v>77</v>
      </c>
      <c r="AK2" s="303" t="s">
        <v>76</v>
      </c>
      <c r="AL2" s="303" t="s">
        <v>77</v>
      </c>
      <c r="AM2" s="308"/>
      <c r="AN2" s="311"/>
    </row>
    <row r="3" spans="1:40" ht="18" customHeight="1">
      <c r="A3" s="75" t="str">
        <f>'[1]1polugodiste'!A9</f>
        <v>R/B</v>
      </c>
      <c r="B3" s="76" t="str">
        <f>'1polugodiste'!B9</f>
        <v>IME I PREZIME UČENIKA</v>
      </c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9"/>
      <c r="AN3" s="312"/>
    </row>
    <row r="4" spans="1:40">
      <c r="A4" s="81">
        <f>'1polugodiste'!A10</f>
        <v>1</v>
      </c>
      <c r="B4" s="81" t="str">
        <f>'1polugodiste'!B10:D10</f>
        <v>lato</v>
      </c>
      <c r="C4" s="108"/>
      <c r="D4" s="109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5">
        <f>SUM(C4,E4,G4,I4,K4,M4,O4,Q4,S4,U4,W4,Y4,AA4,AC4,AE4,AG4,AI4,AK4,)</f>
        <v>0</v>
      </c>
      <c r="AN4" s="106">
        <f>SUM(D4,F4,H4,J4,L4,N4,P4,R4,T4,V4,X4,Z4,AB4,AD4,AF4,AH4,AJ4,AL4,)</f>
        <v>0</v>
      </c>
    </row>
    <row r="5" spans="1:40">
      <c r="A5" s="81">
        <f>'1polugodiste'!A11</f>
        <v>0</v>
      </c>
      <c r="B5" s="81">
        <f>'1polugodiste'!B11:D11</f>
        <v>0</v>
      </c>
      <c r="C5" s="108"/>
      <c r="D5" s="109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5">
        <f t="shared" ref="AM5:AN36" si="0">SUM(C5,E5,G5,I5,K5,M5,O5,Q5,S5,U5,W5,Y5,AA5,AC5,AE5,AG5,AI5,AK5,)</f>
        <v>0</v>
      </c>
      <c r="AN5" s="106">
        <f>SUM(D5,F5,H5,J5,L5,N5,P5,R5,T5,V5,X5,Z5,AB5,AD5,AF5,AH5,AJ5,AL5,)</f>
        <v>0</v>
      </c>
    </row>
    <row r="6" spans="1:40">
      <c r="A6" s="81">
        <f>'1polugodiste'!A12</f>
        <v>0</v>
      </c>
      <c r="B6" s="81">
        <f>'1polugodiste'!B12:D12</f>
        <v>0</v>
      </c>
      <c r="C6" s="108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5">
        <f t="shared" si="0"/>
        <v>0</v>
      </c>
      <c r="AN6" s="106">
        <f t="shared" si="0"/>
        <v>0</v>
      </c>
    </row>
    <row r="7" spans="1:40">
      <c r="A7" s="81">
        <f>'1polugodiste'!A13</f>
        <v>0</v>
      </c>
      <c r="B7" s="81">
        <f>'1polugodiste'!B13:D13</f>
        <v>0</v>
      </c>
      <c r="C7" s="108"/>
      <c r="D7" s="109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5">
        <f t="shared" si="0"/>
        <v>0</v>
      </c>
      <c r="AN7" s="106">
        <f t="shared" si="0"/>
        <v>0</v>
      </c>
    </row>
    <row r="8" spans="1:40">
      <c r="A8" s="81">
        <f>'1polugodiste'!A14</f>
        <v>0</v>
      </c>
      <c r="B8" s="81">
        <f>'1polugodiste'!B14:D14</f>
        <v>0</v>
      </c>
      <c r="C8" s="108"/>
      <c r="D8" s="109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5">
        <f t="shared" si="0"/>
        <v>0</v>
      </c>
      <c r="AN8" s="106">
        <f t="shared" si="0"/>
        <v>0</v>
      </c>
    </row>
    <row r="9" spans="1:40">
      <c r="A9" s="81">
        <f>'1polugodiste'!A15</f>
        <v>0</v>
      </c>
      <c r="B9" s="81">
        <f>'1polugodiste'!B15:D15</f>
        <v>0</v>
      </c>
      <c r="C9" s="108"/>
      <c r="D9" s="109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5">
        <f t="shared" si="0"/>
        <v>0</v>
      </c>
      <c r="AN9" s="106">
        <f t="shared" si="0"/>
        <v>0</v>
      </c>
    </row>
    <row r="10" spans="1:40">
      <c r="A10" s="81">
        <f>'1polugodiste'!A16</f>
        <v>0</v>
      </c>
      <c r="B10" s="81">
        <f>'1polugodiste'!B16:D16</f>
        <v>0</v>
      </c>
      <c r="C10" s="108"/>
      <c r="D10" s="109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5">
        <f t="shared" si="0"/>
        <v>0</v>
      </c>
      <c r="AN10" s="106">
        <f t="shared" si="0"/>
        <v>0</v>
      </c>
    </row>
    <row r="11" spans="1:40">
      <c r="A11" s="81">
        <f>'1polugodiste'!A17</f>
        <v>0</v>
      </c>
      <c r="B11" s="81">
        <f>'1polugodiste'!B17:D17</f>
        <v>0</v>
      </c>
      <c r="C11" s="108"/>
      <c r="D11" s="109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5">
        <f t="shared" si="0"/>
        <v>0</v>
      </c>
      <c r="AN11" s="106">
        <f t="shared" si="0"/>
        <v>0</v>
      </c>
    </row>
    <row r="12" spans="1:40">
      <c r="A12" s="81">
        <f>'1polugodiste'!A18</f>
        <v>0</v>
      </c>
      <c r="B12" s="81">
        <f>'1polugodiste'!B18:D18</f>
        <v>0</v>
      </c>
      <c r="C12" s="108"/>
      <c r="D12" s="109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5">
        <f t="shared" si="0"/>
        <v>0</v>
      </c>
      <c r="AN12" s="106">
        <f t="shared" si="0"/>
        <v>0</v>
      </c>
    </row>
    <row r="13" spans="1:40">
      <c r="A13" s="81">
        <f>'1polugodiste'!A19</f>
        <v>0</v>
      </c>
      <c r="B13" s="81">
        <f>'1polugodiste'!B19:D19</f>
        <v>0</v>
      </c>
      <c r="C13" s="108"/>
      <c r="D13" s="109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5">
        <f t="shared" si="0"/>
        <v>0</v>
      </c>
      <c r="AN13" s="106">
        <f t="shared" si="0"/>
        <v>0</v>
      </c>
    </row>
    <row r="14" spans="1:40">
      <c r="A14" s="81">
        <f>'1polugodiste'!A20</f>
        <v>0</v>
      </c>
      <c r="B14" s="81">
        <f>'1polugodiste'!B20:D20</f>
        <v>0</v>
      </c>
      <c r="C14" s="108"/>
      <c r="D14" s="109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5">
        <f t="shared" si="0"/>
        <v>0</v>
      </c>
      <c r="AN14" s="106">
        <f t="shared" si="0"/>
        <v>0</v>
      </c>
    </row>
    <row r="15" spans="1:40">
      <c r="A15" s="81">
        <f>'1polugodiste'!A21</f>
        <v>0</v>
      </c>
      <c r="B15" s="81">
        <f>'1polugodiste'!B21:D21</f>
        <v>0</v>
      </c>
      <c r="C15" s="108"/>
      <c r="D15" s="109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5">
        <f t="shared" si="0"/>
        <v>0</v>
      </c>
      <c r="AN15" s="106">
        <f t="shared" si="0"/>
        <v>0</v>
      </c>
    </row>
    <row r="16" spans="1:40">
      <c r="A16" s="81">
        <f>'1polugodiste'!A22</f>
        <v>0</v>
      </c>
      <c r="B16" s="81">
        <f>'1polugodiste'!B22:D22</f>
        <v>0</v>
      </c>
      <c r="C16" s="108"/>
      <c r="D16" s="109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5">
        <f t="shared" si="0"/>
        <v>0</v>
      </c>
      <c r="AN16" s="106">
        <f t="shared" si="0"/>
        <v>0</v>
      </c>
    </row>
    <row r="17" spans="1:40">
      <c r="A17" s="81">
        <f>'1polugodiste'!A23</f>
        <v>0</v>
      </c>
      <c r="B17" s="81">
        <f>'1polugodiste'!B23:D23</f>
        <v>0</v>
      </c>
      <c r="C17" s="108"/>
      <c r="D17" s="109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5">
        <f t="shared" si="0"/>
        <v>0</v>
      </c>
      <c r="AN17" s="106">
        <f t="shared" si="0"/>
        <v>0</v>
      </c>
    </row>
    <row r="18" spans="1:40">
      <c r="A18" s="81">
        <f>'1polugodiste'!A24</f>
        <v>0</v>
      </c>
      <c r="B18" s="81">
        <f>'1polugodiste'!B24:D24</f>
        <v>0</v>
      </c>
      <c r="C18" s="108"/>
      <c r="D18" s="109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5">
        <f t="shared" si="0"/>
        <v>0</v>
      </c>
      <c r="AN18" s="106">
        <f t="shared" si="0"/>
        <v>0</v>
      </c>
    </row>
    <row r="19" spans="1:40">
      <c r="A19" s="81">
        <f>'1polugodiste'!A25</f>
        <v>0</v>
      </c>
      <c r="B19" s="81">
        <f>'1polugodiste'!B25:D25</f>
        <v>0</v>
      </c>
      <c r="C19" s="108"/>
      <c r="D19" s="109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5">
        <f t="shared" si="0"/>
        <v>0</v>
      </c>
      <c r="AN19" s="106">
        <f t="shared" si="0"/>
        <v>0</v>
      </c>
    </row>
    <row r="20" spans="1:40">
      <c r="A20" s="81">
        <f>'1polugodiste'!A26</f>
        <v>0</v>
      </c>
      <c r="B20" s="81">
        <f>'1polugodiste'!B26:D26</f>
        <v>0</v>
      </c>
      <c r="C20" s="108"/>
      <c r="D20" s="109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5">
        <f t="shared" si="0"/>
        <v>0</v>
      </c>
      <c r="AN20" s="106">
        <f t="shared" si="0"/>
        <v>0</v>
      </c>
    </row>
    <row r="21" spans="1:40">
      <c r="A21" s="81">
        <f>'1polugodiste'!A27</f>
        <v>0</v>
      </c>
      <c r="B21" s="81">
        <f>'1polugodiste'!B27:D27</f>
        <v>0</v>
      </c>
      <c r="C21" s="108"/>
      <c r="D21" s="109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5">
        <f t="shared" si="0"/>
        <v>0</v>
      </c>
      <c r="AN21" s="106">
        <f t="shared" si="0"/>
        <v>0</v>
      </c>
    </row>
    <row r="22" spans="1:40">
      <c r="A22" s="81">
        <f>'1polugodiste'!A28</f>
        <v>0</v>
      </c>
      <c r="B22" s="81">
        <f>'1polugodiste'!B28:D28</f>
        <v>0</v>
      </c>
      <c r="C22" s="108"/>
      <c r="D22" s="109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5">
        <f t="shared" si="0"/>
        <v>0</v>
      </c>
      <c r="AN22" s="106">
        <f t="shared" si="0"/>
        <v>0</v>
      </c>
    </row>
    <row r="23" spans="1:40">
      <c r="A23" s="81">
        <f>'1polugodiste'!A29</f>
        <v>0</v>
      </c>
      <c r="B23" s="81">
        <f>'1polugodiste'!B29:D29</f>
        <v>0</v>
      </c>
      <c r="C23" s="108"/>
      <c r="D23" s="109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5">
        <f t="shared" si="0"/>
        <v>0</v>
      </c>
      <c r="AN23" s="106">
        <f t="shared" si="0"/>
        <v>0</v>
      </c>
    </row>
    <row r="24" spans="1:40">
      <c r="A24" s="81">
        <f>'1polugodiste'!A30</f>
        <v>0</v>
      </c>
      <c r="B24" s="81">
        <f>'1polugodiste'!B30:D30</f>
        <v>0</v>
      </c>
      <c r="C24" s="108"/>
      <c r="D24" s="109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5">
        <f t="shared" si="0"/>
        <v>0</v>
      </c>
      <c r="AN24" s="106">
        <f t="shared" si="0"/>
        <v>0</v>
      </c>
    </row>
    <row r="25" spans="1:40">
      <c r="A25" s="81">
        <f>'1polugodiste'!A31</f>
        <v>0</v>
      </c>
      <c r="B25" s="81">
        <f>'1polugodiste'!B31:D31</f>
        <v>0</v>
      </c>
      <c r="C25" s="108"/>
      <c r="D25" s="109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5">
        <f t="shared" si="0"/>
        <v>0</v>
      </c>
      <c r="AN25" s="106">
        <f t="shared" si="0"/>
        <v>0</v>
      </c>
    </row>
    <row r="26" spans="1:40">
      <c r="A26" s="81">
        <f>'1polugodiste'!A32</f>
        <v>0</v>
      </c>
      <c r="B26" s="81">
        <f>'1polugodiste'!B32:D32</f>
        <v>0</v>
      </c>
      <c r="C26" s="108"/>
      <c r="D26" s="109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5">
        <f t="shared" si="0"/>
        <v>0</v>
      </c>
      <c r="AN26" s="106">
        <f t="shared" si="0"/>
        <v>0</v>
      </c>
    </row>
    <row r="27" spans="1:40">
      <c r="A27" s="81">
        <f>'1polugodiste'!A33</f>
        <v>0</v>
      </c>
      <c r="B27" s="81">
        <f>'1polugodiste'!B33:D33</f>
        <v>0</v>
      </c>
      <c r="C27" s="108"/>
      <c r="D27" s="109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5">
        <f t="shared" si="0"/>
        <v>0</v>
      </c>
      <c r="AN27" s="106">
        <f t="shared" si="0"/>
        <v>0</v>
      </c>
    </row>
    <row r="28" spans="1:40">
      <c r="A28" s="81">
        <f>'1polugodiste'!A34</f>
        <v>0</v>
      </c>
      <c r="B28" s="81">
        <f>'1polugodiste'!B34:D34</f>
        <v>0</v>
      </c>
      <c r="C28" s="108"/>
      <c r="D28" s="109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5">
        <f t="shared" si="0"/>
        <v>0</v>
      </c>
      <c r="AN28" s="106">
        <f t="shared" si="0"/>
        <v>0</v>
      </c>
    </row>
    <row r="29" spans="1:40">
      <c r="A29" s="81">
        <f>'1polugodiste'!A35</f>
        <v>0</v>
      </c>
      <c r="B29" s="81">
        <f>'1polugodiste'!B35:D35</f>
        <v>0</v>
      </c>
      <c r="C29" s="108"/>
      <c r="D29" s="109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5">
        <f t="shared" si="0"/>
        <v>0</v>
      </c>
      <c r="AN29" s="106">
        <f t="shared" si="0"/>
        <v>0</v>
      </c>
    </row>
    <row r="30" spans="1:40">
      <c r="A30" s="81">
        <f>'1polugodiste'!A36</f>
        <v>0</v>
      </c>
      <c r="B30" s="81">
        <f>'1polugodiste'!B36:D36</f>
        <v>0</v>
      </c>
      <c r="C30" s="108"/>
      <c r="D30" s="109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5">
        <f t="shared" si="0"/>
        <v>0</v>
      </c>
      <c r="AN30" s="106">
        <f t="shared" si="0"/>
        <v>0</v>
      </c>
    </row>
    <row r="31" spans="1:40">
      <c r="A31" s="81">
        <f>'1polugodiste'!A37</f>
        <v>0</v>
      </c>
      <c r="B31" s="81">
        <f>'1polugodiste'!B37:D37</f>
        <v>0</v>
      </c>
      <c r="C31" s="108"/>
      <c r="D31" s="109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5">
        <f t="shared" si="0"/>
        <v>0</v>
      </c>
      <c r="AN31" s="106">
        <f t="shared" si="0"/>
        <v>0</v>
      </c>
    </row>
    <row r="32" spans="1:40">
      <c r="A32" s="81">
        <f>'1polugodiste'!A38</f>
        <v>0</v>
      </c>
      <c r="B32" s="81">
        <f>'1polugodiste'!B38:D38</f>
        <v>0</v>
      </c>
      <c r="C32" s="108"/>
      <c r="D32" s="109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5">
        <f t="shared" si="0"/>
        <v>0</v>
      </c>
      <c r="AN32" s="106">
        <f t="shared" si="0"/>
        <v>0</v>
      </c>
    </row>
    <row r="33" spans="1:40">
      <c r="A33" s="81">
        <f>'1polugodiste'!A39</f>
        <v>0</v>
      </c>
      <c r="B33" s="81">
        <f>'1polugodiste'!B39:D39</f>
        <v>0</v>
      </c>
      <c r="C33" s="108"/>
      <c r="D33" s="109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5">
        <f t="shared" si="0"/>
        <v>0</v>
      </c>
      <c r="AN33" s="106">
        <f t="shared" si="0"/>
        <v>0</v>
      </c>
    </row>
    <row r="34" spans="1:40">
      <c r="A34" s="81">
        <f>'1polugodiste'!A40</f>
        <v>0</v>
      </c>
      <c r="B34" s="81">
        <f>'1polugodiste'!B40:D40</f>
        <v>0</v>
      </c>
      <c r="C34" s="108"/>
      <c r="D34" s="109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5">
        <f t="shared" si="0"/>
        <v>0</v>
      </c>
      <c r="AN34" s="106">
        <f t="shared" si="0"/>
        <v>0</v>
      </c>
    </row>
    <row r="35" spans="1:40">
      <c r="A35" s="81">
        <f>'1polugodiste'!A41</f>
        <v>0</v>
      </c>
      <c r="B35" s="81">
        <f>'1polugodiste'!B41:D41</f>
        <v>0</v>
      </c>
      <c r="C35" s="110"/>
      <c r="D35" s="111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06">
        <f t="shared" si="0"/>
        <v>0</v>
      </c>
      <c r="AN35" s="106">
        <f t="shared" si="0"/>
        <v>0</v>
      </c>
    </row>
    <row r="36" spans="1:40">
      <c r="A36" s="76"/>
      <c r="B36" s="76" t="s">
        <v>78</v>
      </c>
      <c r="C36" s="76">
        <f>SUM(C3:C35)</f>
        <v>0</v>
      </c>
      <c r="D36" s="76"/>
      <c r="E36" s="76">
        <f>SUM(E3:E35)</f>
        <v>0</v>
      </c>
      <c r="F36" s="76"/>
      <c r="G36" s="76">
        <f>SUM(G3:G35)</f>
        <v>0</v>
      </c>
      <c r="H36" s="76"/>
      <c r="I36" s="76">
        <f>SUM(I3:I35)</f>
        <v>0</v>
      </c>
      <c r="J36" s="76"/>
      <c r="K36" s="76">
        <f>SUM(K3:K35)</f>
        <v>0</v>
      </c>
      <c r="L36" s="76"/>
      <c r="M36" s="76">
        <f>SUM(M3:M35)</f>
        <v>0</v>
      </c>
      <c r="N36" s="76"/>
      <c r="O36" s="76">
        <f>SUM(O3:O35)</f>
        <v>0</v>
      </c>
      <c r="P36" s="76"/>
      <c r="Q36" s="76">
        <f>SUM(Q3:Q35)</f>
        <v>0</v>
      </c>
      <c r="R36" s="76"/>
      <c r="S36" s="76">
        <f>SUM(S3:S35)</f>
        <v>0</v>
      </c>
      <c r="T36" s="76"/>
      <c r="U36" s="76">
        <f>SUM(U3:U35)</f>
        <v>0</v>
      </c>
      <c r="V36" s="76"/>
      <c r="W36" s="76">
        <f>SUM(W3:W35)</f>
        <v>0</v>
      </c>
      <c r="X36" s="76"/>
      <c r="Y36" s="76">
        <f>SUM(Y3:Y35)</f>
        <v>0</v>
      </c>
      <c r="Z36" s="76"/>
      <c r="AA36" s="76">
        <f>SUM(AA3:AA35)</f>
        <v>0</v>
      </c>
      <c r="AB36" s="76"/>
      <c r="AC36" s="76">
        <f>SUM(AC3:AC35)</f>
        <v>0</v>
      </c>
      <c r="AD36" s="76"/>
      <c r="AE36" s="76">
        <f>SUM(AE3:AE35)</f>
        <v>0</v>
      </c>
      <c r="AF36" s="76"/>
      <c r="AG36" s="76">
        <f>SUM(AG3:AG35)</f>
        <v>0</v>
      </c>
      <c r="AH36" s="76"/>
      <c r="AI36" s="76">
        <f>SUM(AI3:AI35)</f>
        <v>0</v>
      </c>
      <c r="AJ36" s="76"/>
      <c r="AK36" s="76">
        <f>SUM(AK3:AK35)</f>
        <v>0</v>
      </c>
      <c r="AL36" s="76"/>
      <c r="AM36" s="106">
        <f t="shared" si="0"/>
        <v>0</v>
      </c>
      <c r="AN36" s="106">
        <f t="shared" si="0"/>
        <v>0</v>
      </c>
    </row>
    <row r="37" spans="1:40">
      <c r="A37" s="76"/>
      <c r="B37" s="76" t="s">
        <v>79</v>
      </c>
      <c r="C37" s="76"/>
      <c r="D37" s="76">
        <f>SUM(D3:D35)</f>
        <v>0</v>
      </c>
      <c r="E37" s="76"/>
      <c r="F37" s="76">
        <f>SUM(F3:F35)</f>
        <v>0</v>
      </c>
      <c r="G37" s="76"/>
      <c r="H37" s="76">
        <f>SUM(H3:H35)</f>
        <v>0</v>
      </c>
      <c r="I37" s="76"/>
      <c r="J37" s="76">
        <f>SUM(J3:J35)</f>
        <v>0</v>
      </c>
      <c r="K37" s="76"/>
      <c r="L37" s="76">
        <f>SUM(L3:L35)</f>
        <v>0</v>
      </c>
      <c r="M37" s="76"/>
      <c r="N37" s="76">
        <f>SUM(N3:N35)</f>
        <v>0</v>
      </c>
      <c r="O37" s="76"/>
      <c r="P37" s="76">
        <f>SUM(P3:P35)</f>
        <v>0</v>
      </c>
      <c r="Q37" s="76"/>
      <c r="R37" s="76">
        <f>SUM(R3:R35)</f>
        <v>0</v>
      </c>
      <c r="S37" s="76"/>
      <c r="T37" s="76">
        <f>SUM(T3:T35)</f>
        <v>0</v>
      </c>
      <c r="U37" s="76"/>
      <c r="V37" s="76">
        <f>SUM(V3:V35)</f>
        <v>0</v>
      </c>
      <c r="W37" s="76"/>
      <c r="X37" s="76">
        <f>SUM(X3:X35)</f>
        <v>0</v>
      </c>
      <c r="Y37" s="76"/>
      <c r="Z37" s="76">
        <f>SUM(Z3:Z35)</f>
        <v>0</v>
      </c>
      <c r="AA37" s="76"/>
      <c r="AB37" s="76">
        <f>SUM(AB3:AB35)</f>
        <v>0</v>
      </c>
      <c r="AC37" s="76"/>
      <c r="AD37" s="76">
        <f>SUM(AD3:AD35)</f>
        <v>0</v>
      </c>
      <c r="AE37" s="76"/>
      <c r="AF37" s="76">
        <f>SUM(AF3:AF35)</f>
        <v>0</v>
      </c>
      <c r="AG37" s="76"/>
      <c r="AH37" s="76">
        <f>SUM(AH3:AH35)</f>
        <v>0</v>
      </c>
      <c r="AI37" s="76"/>
      <c r="AJ37" s="76">
        <f>SUM(AJ3:AJ35)</f>
        <v>0</v>
      </c>
      <c r="AK37" s="76"/>
      <c r="AL37" s="76">
        <f>SUM(AL3:AL35)</f>
        <v>0</v>
      </c>
      <c r="AM37" s="106">
        <f>SUM(C37:AL37)</f>
        <v>0</v>
      </c>
      <c r="AN37" s="106">
        <f>SUM(D37,F37,H37,J37,L37,N37,P37,R37,T37,V37,X37,Z37,AB37,AD37,AF37,AH37,AJ37,AL37)</f>
        <v>0</v>
      </c>
    </row>
    <row r="38" spans="1:40">
      <c r="A38" s="76"/>
      <c r="B38" s="76" t="s">
        <v>21</v>
      </c>
      <c r="C38" s="76">
        <f>SUM(C36,C37)</f>
        <v>0</v>
      </c>
      <c r="D38" s="76">
        <f t="shared" ref="D38:AL38" si="1">SUM(D36,D37)</f>
        <v>0</v>
      </c>
      <c r="E38" s="76">
        <f t="shared" si="1"/>
        <v>0</v>
      </c>
      <c r="F38" s="76">
        <f t="shared" si="1"/>
        <v>0</v>
      </c>
      <c r="G38" s="76">
        <f t="shared" si="1"/>
        <v>0</v>
      </c>
      <c r="H38" s="76">
        <f t="shared" si="1"/>
        <v>0</v>
      </c>
      <c r="I38" s="76">
        <f t="shared" si="1"/>
        <v>0</v>
      </c>
      <c r="J38" s="76">
        <f t="shared" si="1"/>
        <v>0</v>
      </c>
      <c r="K38" s="76">
        <f t="shared" si="1"/>
        <v>0</v>
      </c>
      <c r="L38" s="76">
        <f t="shared" si="1"/>
        <v>0</v>
      </c>
      <c r="M38" s="76">
        <f t="shared" si="1"/>
        <v>0</v>
      </c>
      <c r="N38" s="76">
        <f t="shared" si="1"/>
        <v>0</v>
      </c>
      <c r="O38" s="76">
        <f t="shared" si="1"/>
        <v>0</v>
      </c>
      <c r="P38" s="76">
        <f t="shared" si="1"/>
        <v>0</v>
      </c>
      <c r="Q38" s="76">
        <f t="shared" si="1"/>
        <v>0</v>
      </c>
      <c r="R38" s="76">
        <f t="shared" si="1"/>
        <v>0</v>
      </c>
      <c r="S38" s="76">
        <f t="shared" si="1"/>
        <v>0</v>
      </c>
      <c r="T38" s="76">
        <f t="shared" si="1"/>
        <v>0</v>
      </c>
      <c r="U38" s="76">
        <f t="shared" si="1"/>
        <v>0</v>
      </c>
      <c r="V38" s="76">
        <f t="shared" si="1"/>
        <v>0</v>
      </c>
      <c r="W38" s="76">
        <f t="shared" si="1"/>
        <v>0</v>
      </c>
      <c r="X38" s="76">
        <f t="shared" si="1"/>
        <v>0</v>
      </c>
      <c r="Y38" s="76">
        <f t="shared" si="1"/>
        <v>0</v>
      </c>
      <c r="Z38" s="76">
        <f t="shared" si="1"/>
        <v>0</v>
      </c>
      <c r="AA38" s="76">
        <f t="shared" si="1"/>
        <v>0</v>
      </c>
      <c r="AB38" s="76">
        <f t="shared" si="1"/>
        <v>0</v>
      </c>
      <c r="AC38" s="76">
        <f t="shared" si="1"/>
        <v>0</v>
      </c>
      <c r="AD38" s="76">
        <f t="shared" si="1"/>
        <v>0</v>
      </c>
      <c r="AE38" s="76">
        <f t="shared" si="1"/>
        <v>0</v>
      </c>
      <c r="AF38" s="76">
        <f t="shared" si="1"/>
        <v>0</v>
      </c>
      <c r="AG38" s="76">
        <f t="shared" si="1"/>
        <v>0</v>
      </c>
      <c r="AH38" s="76">
        <f t="shared" si="1"/>
        <v>0</v>
      </c>
      <c r="AI38" s="76">
        <f t="shared" si="1"/>
        <v>0</v>
      </c>
      <c r="AJ38" s="76">
        <f t="shared" si="1"/>
        <v>0</v>
      </c>
      <c r="AK38" s="76">
        <f t="shared" si="1"/>
        <v>0</v>
      </c>
      <c r="AL38" s="76">
        <f t="shared" si="1"/>
        <v>0</v>
      </c>
      <c r="AM38" s="107">
        <f>SUM(C38:AL38)</f>
        <v>0</v>
      </c>
      <c r="AN38" s="107"/>
    </row>
    <row r="52" spans="18:18">
      <c r="R52" s="78"/>
    </row>
  </sheetData>
  <sheetProtection algorithmName="SHA-512" hashValue="Rwpdalj9CL/nIjf5Yt4hYzqM4duCIMTFi+jofugzjdNGyxWPEunb48FVdq9Hko9tiDLuZDFRs8k8JWQupvj8yg==" saltValue="bnUKKQwDvgiQTvtM1AHK2w==" spinCount="100000" sheet="1" objects="1" scenarios="1"/>
  <mergeCells count="57">
    <mergeCell ref="W1:X1"/>
    <mergeCell ref="A1:B1"/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AK1:AL1"/>
    <mergeCell ref="AM1:AM3"/>
    <mergeCell ref="AN1:AN3"/>
    <mergeCell ref="C2:C3"/>
    <mergeCell ref="D2:D3"/>
    <mergeCell ref="E2:E3"/>
    <mergeCell ref="F2:F3"/>
    <mergeCell ref="G2:G3"/>
    <mergeCell ref="H2:H3"/>
    <mergeCell ref="I2:I3"/>
    <mergeCell ref="Y1:Z1"/>
    <mergeCell ref="AA1:AB1"/>
    <mergeCell ref="AC1:AD1"/>
    <mergeCell ref="AE1:AF1"/>
    <mergeCell ref="AG1:AH1"/>
    <mergeCell ref="AI1:AJ1"/>
    <mergeCell ref="U2:U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AG2:AG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H2:AH3"/>
    <mergeCell ref="AI2:AI3"/>
    <mergeCell ref="AJ2:AJ3"/>
    <mergeCell ref="AK2:AK3"/>
    <mergeCell ref="AL2:AL3"/>
  </mergeCells>
  <conditionalFormatting sqref="AK4:AK35">
    <cfRule type="cellIs" dxfId="20" priority="1" operator="equal">
      <formula>SUM($C$3,$E$3,$G$3,$I$3,$K$3,$M$3,$O$3,$Q$3,$S$3,$U$3,$W$3,$Y$3,$AA$3,$AC$3,$AE$3,$AG$3,$AI$3,$AK$3)</formula>
    </cfRule>
  </conditionalFormatting>
  <pageMargins left="0.25" right="0.25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showGridLines="0" view="pageLayout" zoomScale="63" zoomScaleNormal="84" zoomScaleSheetLayoutView="51" zoomScalePageLayoutView="63" workbookViewId="0">
      <selection activeCell="E10" sqref="E10:P41"/>
    </sheetView>
  </sheetViews>
  <sheetFormatPr defaultRowHeight="12.75"/>
  <cols>
    <col min="1" max="1" width="3.28515625" style="1" customWidth="1"/>
    <col min="2" max="2" width="9.140625" style="1"/>
    <col min="3" max="3" width="9.28515625" style="1" customWidth="1"/>
    <col min="4" max="4" width="8" style="1" customWidth="1"/>
    <col min="5" max="5" width="7.140625" style="1" customWidth="1"/>
    <col min="6" max="7" width="6" style="1" customWidth="1"/>
    <col min="8" max="8" width="7.85546875" style="1" customWidth="1"/>
    <col min="9" max="9" width="5.140625" style="1" customWidth="1"/>
    <col min="10" max="10" width="8.7109375" style="1" customWidth="1"/>
    <col min="11" max="11" width="5.85546875" style="1" customWidth="1"/>
    <col min="12" max="12" width="5.28515625" style="1" customWidth="1"/>
    <col min="13" max="13" width="7.28515625" style="1" customWidth="1"/>
    <col min="14" max="14" width="6.5703125" style="1" customWidth="1"/>
    <col min="15" max="16" width="5.85546875" style="1" customWidth="1"/>
    <col min="17" max="17" width="5.140625" style="1" customWidth="1"/>
    <col min="18" max="19" width="4.85546875" style="1" customWidth="1"/>
    <col min="20" max="20" width="5.28515625" style="1" customWidth="1"/>
    <col min="21" max="21" width="6.42578125" style="1" customWidth="1"/>
    <col min="22" max="22" width="8.140625" style="1" customWidth="1"/>
    <col min="23" max="23" width="13.28515625" style="1" customWidth="1"/>
    <col min="24" max="24" width="6.85546875" style="1" customWidth="1"/>
    <col min="25" max="25" width="5.5703125" style="1" customWidth="1"/>
    <col min="26" max="26" width="5.7109375" style="1" customWidth="1"/>
    <col min="27" max="27" width="6" style="1" customWidth="1"/>
    <col min="28" max="28" width="5" style="1" customWidth="1"/>
    <col min="29" max="29" width="8.28515625" style="1" customWidth="1"/>
    <col min="30" max="30" width="5" style="1" customWidth="1"/>
    <col min="31" max="31" width="7.7109375" style="1" customWidth="1"/>
    <col min="32" max="32" width="6.42578125" style="1" customWidth="1"/>
    <col min="33" max="33" width="3.42578125" style="1" customWidth="1"/>
    <col min="34" max="34" width="8.7109375" style="1" customWidth="1"/>
    <col min="35" max="16384" width="9.140625" style="1"/>
  </cols>
  <sheetData>
    <row r="1" spans="1:33" ht="15">
      <c r="A1" s="289" t="s">
        <v>0</v>
      </c>
      <c r="B1" s="289"/>
      <c r="C1" s="289"/>
      <c r="D1" s="289"/>
      <c r="E1" s="289"/>
    </row>
    <row r="2" spans="1:33">
      <c r="A2" s="290" t="s">
        <v>1</v>
      </c>
      <c r="B2" s="290"/>
      <c r="C2" s="290"/>
      <c r="D2" s="290"/>
      <c r="E2" s="290"/>
    </row>
    <row r="3" spans="1:33" ht="18.75" thickBot="1">
      <c r="A3" s="291" t="s">
        <v>2</v>
      </c>
      <c r="B3" s="291"/>
      <c r="C3" s="291"/>
      <c r="D3" s="291"/>
      <c r="E3" s="291"/>
      <c r="F3" s="38"/>
      <c r="G3" s="315" t="s">
        <v>94</v>
      </c>
      <c r="H3" s="315"/>
      <c r="I3" s="315"/>
      <c r="J3" s="315"/>
      <c r="K3" s="315"/>
      <c r="L3" s="315"/>
      <c r="M3" s="11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33" ht="18.75" customHeight="1" thickBot="1">
      <c r="A4" s="113" t="s">
        <v>4</v>
      </c>
      <c r="B4" s="114"/>
      <c r="C4" s="294"/>
      <c r="D4" s="295"/>
      <c r="E4" s="295"/>
      <c r="F4" s="296"/>
      <c r="G4" s="38"/>
      <c r="H4" s="38"/>
      <c r="I4" s="115" t="s">
        <v>5</v>
      </c>
      <c r="J4" s="300" t="s">
        <v>6</v>
      </c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2"/>
      <c r="W4" s="7"/>
      <c r="X4" s="7"/>
      <c r="Y4" s="271" t="s">
        <v>7</v>
      </c>
      <c r="Z4" s="272"/>
      <c r="AA4" s="8">
        <f>AA6+AA5</f>
        <v>0</v>
      </c>
      <c r="AB4" s="9"/>
      <c r="AC4" s="9"/>
      <c r="AD4" s="10"/>
      <c r="AE4" s="10"/>
      <c r="AF4" s="10"/>
    </row>
    <row r="5" spans="1:33" ht="21.75" customHeight="1" thickBot="1">
      <c r="A5" s="38"/>
      <c r="B5" s="38"/>
      <c r="C5" s="297"/>
      <c r="D5" s="298"/>
      <c r="E5" s="298"/>
      <c r="F5" s="299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Y5" s="273" t="s">
        <v>8</v>
      </c>
      <c r="Z5" s="274"/>
      <c r="AA5" s="116"/>
    </row>
    <row r="6" spans="1:33" ht="16.5" thickBot="1">
      <c r="Y6" s="275" t="s">
        <v>9</v>
      </c>
      <c r="Z6" s="276"/>
      <c r="AA6" s="117"/>
    </row>
    <row r="7" spans="1:33" ht="16.5" customHeight="1">
      <c r="A7" s="11"/>
      <c r="B7" s="12"/>
      <c r="C7" s="12"/>
      <c r="D7" s="12"/>
      <c r="E7" s="13"/>
      <c r="F7" s="97"/>
      <c r="G7" s="97"/>
      <c r="H7" s="97"/>
      <c r="I7" s="97"/>
      <c r="J7" s="97" t="s">
        <v>10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8"/>
      <c r="W7" s="97"/>
      <c r="X7" s="97"/>
      <c r="Y7" s="277" t="s">
        <v>11</v>
      </c>
      <c r="Z7" s="278"/>
      <c r="AA7" s="279"/>
      <c r="AB7" s="283" t="s">
        <v>12</v>
      </c>
      <c r="AC7" s="284"/>
      <c r="AD7" s="284"/>
      <c r="AE7" s="284"/>
      <c r="AF7" s="284"/>
      <c r="AG7" s="285"/>
    </row>
    <row r="8" spans="1:33" ht="12.75" customHeight="1">
      <c r="A8" s="14"/>
      <c r="B8" s="15"/>
      <c r="C8" s="15"/>
      <c r="D8" s="15"/>
      <c r="E8" s="16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100"/>
      <c r="W8" s="99"/>
      <c r="X8" s="99"/>
      <c r="Y8" s="280"/>
      <c r="Z8" s="281"/>
      <c r="AA8" s="282"/>
      <c r="AB8" s="286"/>
      <c r="AC8" s="287"/>
      <c r="AD8" s="287"/>
      <c r="AE8" s="287"/>
      <c r="AF8" s="287"/>
      <c r="AG8" s="288"/>
    </row>
    <row r="9" spans="1:33" ht="87" customHeight="1">
      <c r="A9" s="93" t="s">
        <v>13</v>
      </c>
      <c r="B9" s="94" t="s">
        <v>14</v>
      </c>
      <c r="C9" s="95"/>
      <c r="D9" s="96"/>
      <c r="E9" s="17" t="str">
        <f>'1polugodiste'!E9</f>
        <v>bosanski jezik</v>
      </c>
      <c r="F9" s="17">
        <f>'1polugodiste'!F9</f>
        <v>0</v>
      </c>
      <c r="G9" s="17">
        <f>'1polugodiste'!G9</f>
        <v>0</v>
      </c>
      <c r="H9" s="17">
        <f>'1polugodiste'!H9</f>
        <v>0</v>
      </c>
      <c r="I9" s="17">
        <f>'1polugodiste'!I9</f>
        <v>0</v>
      </c>
      <c r="J9" s="17">
        <f>'1polugodiste'!J9</f>
        <v>0</v>
      </c>
      <c r="K9" s="17">
        <f>'1polugodiste'!K9</f>
        <v>0</v>
      </c>
      <c r="L9" s="17">
        <f>'1polugodiste'!L9</f>
        <v>0</v>
      </c>
      <c r="M9" s="17">
        <f>'1polugodiste'!M9</f>
        <v>0</v>
      </c>
      <c r="N9" s="17">
        <f>'1polugodiste'!N9</f>
        <v>0</v>
      </c>
      <c r="O9" s="17">
        <f>'1polugodiste'!O9</f>
        <v>0</v>
      </c>
      <c r="P9" s="17">
        <f>'1polugodiste'!P9</f>
        <v>0</v>
      </c>
      <c r="Q9" s="17">
        <f>'1polugodiste'!Q9</f>
        <v>0</v>
      </c>
      <c r="R9" s="17">
        <f>'1polugodiste'!R9</f>
        <v>0</v>
      </c>
      <c r="S9" s="17">
        <f>'1polugodiste'!S9</f>
        <v>0</v>
      </c>
      <c r="T9" s="17">
        <f>'1polugodiste'!T9</f>
        <v>0</v>
      </c>
      <c r="U9" s="92" t="s">
        <v>15</v>
      </c>
      <c r="V9" s="84" t="s">
        <v>16</v>
      </c>
      <c r="W9" s="85" t="s">
        <v>17</v>
      </c>
      <c r="X9" s="86" t="s">
        <v>18</v>
      </c>
      <c r="Y9" s="87" t="s">
        <v>19</v>
      </c>
      <c r="Z9" s="88" t="s">
        <v>20</v>
      </c>
      <c r="AA9" s="89" t="s">
        <v>21</v>
      </c>
      <c r="AB9" s="88" t="s">
        <v>22</v>
      </c>
      <c r="AC9" s="88" t="s">
        <v>23</v>
      </c>
      <c r="AD9" s="88" t="s">
        <v>24</v>
      </c>
      <c r="AE9" s="88" t="s">
        <v>25</v>
      </c>
      <c r="AF9" s="90" t="s">
        <v>26</v>
      </c>
      <c r="AG9" s="91" t="s">
        <v>27</v>
      </c>
    </row>
    <row r="10" spans="1:33" ht="18" customHeight="1">
      <c r="A10" s="83">
        <f>'1polugodiste'!A10</f>
        <v>1</v>
      </c>
      <c r="B10" s="260" t="str">
        <f>'1polugodiste'!B10:D10</f>
        <v>lato</v>
      </c>
      <c r="C10" s="261"/>
      <c r="D10" s="262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118" t="e">
        <f t="shared" ref="U10:U41" si="0">AVERAGE(E10:T10)</f>
        <v>#DIV/0!</v>
      </c>
      <c r="V10" s="119" t="e">
        <f t="shared" ref="V10:V41" si="1">IF(MIN(E10:T10)=1,1,ROUND(U10,0))</f>
        <v>#DIV/0!</v>
      </c>
      <c r="W10" s="120" t="e">
        <f>LOOKUP(V10,A$46:$B$51)</f>
        <v>#DIV/0!</v>
      </c>
      <c r="X10" s="121" t="str">
        <f t="shared" ref="X10:X41" si="2">IF(NOT(COUNT(E10:T10))," ",COUNTIF(E10:U10,1))</f>
        <v xml:space="preserve"> </v>
      </c>
      <c r="Y10" s="122">
        <f>odsutnost2!AM4</f>
        <v>0</v>
      </c>
      <c r="Z10" s="122">
        <f>odsutnost2!AN4</f>
        <v>0</v>
      </c>
      <c r="AA10" s="123">
        <f>SUM(Y10:Z10)</f>
        <v>0</v>
      </c>
      <c r="AB10" s="124">
        <v>0</v>
      </c>
      <c r="AC10" s="125">
        <v>0</v>
      </c>
      <c r="AD10" s="125">
        <v>0</v>
      </c>
      <c r="AE10" s="125">
        <v>0</v>
      </c>
      <c r="AF10" s="126">
        <v>0</v>
      </c>
      <c r="AG10" s="127" t="s">
        <v>80</v>
      </c>
    </row>
    <row r="11" spans="1:33" ht="18" customHeight="1">
      <c r="A11" s="83">
        <f>'1polugodiste'!A11</f>
        <v>0</v>
      </c>
      <c r="B11" s="260"/>
      <c r="C11" s="263"/>
      <c r="D11" s="264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118" t="e">
        <f t="shared" si="0"/>
        <v>#DIV/0!</v>
      </c>
      <c r="V11" s="119" t="e">
        <f t="shared" si="1"/>
        <v>#DIV/0!</v>
      </c>
      <c r="W11" s="120" t="e">
        <f>LOOKUP(V11,A$46:$B$52)</f>
        <v>#DIV/0!</v>
      </c>
      <c r="X11" s="121" t="str">
        <f t="shared" si="2"/>
        <v xml:space="preserve"> </v>
      </c>
      <c r="Y11" s="122">
        <f>odsutnost2!AM5</f>
        <v>0</v>
      </c>
      <c r="Z11" s="122">
        <f>odsutnost2!AN5</f>
        <v>0</v>
      </c>
      <c r="AA11" s="123">
        <f t="shared" ref="AA11:AA20" si="3">SUM(Y11:Z11)</f>
        <v>0</v>
      </c>
      <c r="AB11" s="128">
        <v>0</v>
      </c>
      <c r="AC11" s="125" t="s">
        <v>28</v>
      </c>
      <c r="AD11" s="125">
        <v>0</v>
      </c>
      <c r="AE11" s="125">
        <v>0</v>
      </c>
      <c r="AF11" s="126">
        <v>0</v>
      </c>
      <c r="AG11" s="127" t="s">
        <v>83</v>
      </c>
    </row>
    <row r="12" spans="1:33" ht="18" customHeight="1">
      <c r="A12" s="83">
        <f>'1polugodiste'!A12</f>
        <v>0</v>
      </c>
      <c r="B12" s="260"/>
      <c r="C12" s="261"/>
      <c r="D12" s="262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118" t="e">
        <f t="shared" si="0"/>
        <v>#DIV/0!</v>
      </c>
      <c r="V12" s="119" t="e">
        <f t="shared" si="1"/>
        <v>#DIV/0!</v>
      </c>
      <c r="W12" s="120" t="e">
        <f>LOOKUP(V12,A$46:$B$52)</f>
        <v>#DIV/0!</v>
      </c>
      <c r="X12" s="121" t="str">
        <f t="shared" si="2"/>
        <v xml:space="preserve"> </v>
      </c>
      <c r="Y12" s="122">
        <f>odsutnost2!AM6</f>
        <v>0</v>
      </c>
      <c r="Z12" s="122">
        <f>odsutnost2!AN6</f>
        <v>0</v>
      </c>
      <c r="AA12" s="123">
        <f t="shared" si="3"/>
        <v>0</v>
      </c>
      <c r="AB12" s="128" t="s">
        <v>28</v>
      </c>
      <c r="AC12" s="125">
        <v>0</v>
      </c>
      <c r="AD12" s="125">
        <v>0</v>
      </c>
      <c r="AE12" s="125">
        <v>0</v>
      </c>
      <c r="AF12" s="126">
        <v>0</v>
      </c>
      <c r="AG12" s="127"/>
    </row>
    <row r="13" spans="1:33" ht="18" customHeight="1">
      <c r="A13" s="83">
        <f>'1polugodiste'!A13</f>
        <v>0</v>
      </c>
      <c r="B13" s="260"/>
      <c r="C13" s="263"/>
      <c r="D13" s="264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118" t="e">
        <f t="shared" si="0"/>
        <v>#DIV/0!</v>
      </c>
      <c r="V13" s="119" t="e">
        <f t="shared" si="1"/>
        <v>#DIV/0!</v>
      </c>
      <c r="W13" s="120" t="e">
        <f>LOOKUP(V13,A$46:$B$52)</f>
        <v>#DIV/0!</v>
      </c>
      <c r="X13" s="121" t="str">
        <f t="shared" si="2"/>
        <v xml:space="preserve"> </v>
      </c>
      <c r="Y13" s="122">
        <f>odsutnost2!AM7</f>
        <v>0</v>
      </c>
      <c r="Z13" s="122">
        <f>odsutnost2!AN7</f>
        <v>0</v>
      </c>
      <c r="AA13" s="123">
        <f t="shared" si="3"/>
        <v>0</v>
      </c>
      <c r="AB13" s="128" t="s">
        <v>28</v>
      </c>
      <c r="AC13" s="125">
        <v>0</v>
      </c>
      <c r="AD13" s="125">
        <v>0</v>
      </c>
      <c r="AE13" s="125">
        <v>0</v>
      </c>
      <c r="AF13" s="126">
        <v>0</v>
      </c>
      <c r="AG13" s="127" t="s">
        <v>81</v>
      </c>
    </row>
    <row r="14" spans="1:33" ht="18" customHeight="1">
      <c r="A14" s="83">
        <f>'1polugodiste'!A14</f>
        <v>0</v>
      </c>
      <c r="B14" s="260"/>
      <c r="C14" s="261"/>
      <c r="D14" s="262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118" t="e">
        <f t="shared" si="0"/>
        <v>#DIV/0!</v>
      </c>
      <c r="V14" s="119" t="e">
        <f t="shared" si="1"/>
        <v>#DIV/0!</v>
      </c>
      <c r="W14" s="120" t="e">
        <f>LOOKUP(V14,A$46:$B$52)</f>
        <v>#DIV/0!</v>
      </c>
      <c r="X14" s="121" t="str">
        <f t="shared" si="2"/>
        <v xml:space="preserve"> </v>
      </c>
      <c r="Y14" s="122">
        <f>odsutnost2!AM8</f>
        <v>0</v>
      </c>
      <c r="Z14" s="122">
        <f>odsutnost2!AN8</f>
        <v>0</v>
      </c>
      <c r="AA14" s="123">
        <f t="shared" si="3"/>
        <v>0</v>
      </c>
      <c r="AB14" s="125">
        <v>0</v>
      </c>
      <c r="AC14" s="125">
        <v>0</v>
      </c>
      <c r="AD14" s="125">
        <v>0</v>
      </c>
      <c r="AE14" s="125">
        <v>0</v>
      </c>
      <c r="AF14" s="126">
        <v>0</v>
      </c>
      <c r="AG14" s="127"/>
    </row>
    <row r="15" spans="1:33" ht="18" customHeight="1">
      <c r="A15" s="83">
        <f>'1polugodiste'!A15</f>
        <v>0</v>
      </c>
      <c r="B15" s="260"/>
      <c r="C15" s="263"/>
      <c r="D15" s="264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118" t="e">
        <f t="shared" si="0"/>
        <v>#DIV/0!</v>
      </c>
      <c r="V15" s="119" t="e">
        <f t="shared" si="1"/>
        <v>#DIV/0!</v>
      </c>
      <c r="W15" s="120" t="e">
        <f>LOOKUP(V15,A$46:$B$52)</f>
        <v>#DIV/0!</v>
      </c>
      <c r="X15" s="121" t="str">
        <f t="shared" si="2"/>
        <v xml:space="preserve"> </v>
      </c>
      <c r="Y15" s="122">
        <f>odsutnost2!AM9</f>
        <v>0</v>
      </c>
      <c r="Z15" s="122">
        <f>odsutnost2!AN9</f>
        <v>0</v>
      </c>
      <c r="AA15" s="123">
        <f t="shared" si="3"/>
        <v>0</v>
      </c>
      <c r="AB15" s="125">
        <v>0</v>
      </c>
      <c r="AC15" s="125">
        <v>0</v>
      </c>
      <c r="AD15" s="125">
        <v>0</v>
      </c>
      <c r="AE15" s="125">
        <v>0</v>
      </c>
      <c r="AF15" s="126">
        <v>0</v>
      </c>
      <c r="AG15" s="127" t="s">
        <v>82</v>
      </c>
    </row>
    <row r="16" spans="1:33" ht="18" customHeight="1">
      <c r="A16" s="83">
        <f>'1polugodiste'!A16</f>
        <v>0</v>
      </c>
      <c r="B16" s="260"/>
      <c r="C16" s="261"/>
      <c r="D16" s="262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118" t="e">
        <f t="shared" si="0"/>
        <v>#DIV/0!</v>
      </c>
      <c r="V16" s="119" t="e">
        <f t="shared" si="1"/>
        <v>#DIV/0!</v>
      </c>
      <c r="W16" s="120" t="e">
        <f>LOOKUP(V16,A$46:$B$52)</f>
        <v>#DIV/0!</v>
      </c>
      <c r="X16" s="121" t="str">
        <f t="shared" si="2"/>
        <v xml:space="preserve"> </v>
      </c>
      <c r="Y16" s="122">
        <f>odsutnost2!AM10</f>
        <v>0</v>
      </c>
      <c r="Z16" s="122">
        <f>odsutnost2!AN10</f>
        <v>0</v>
      </c>
      <c r="AA16" s="123">
        <f t="shared" si="3"/>
        <v>0</v>
      </c>
      <c r="AB16" s="125">
        <v>0</v>
      </c>
      <c r="AC16" s="125">
        <v>0</v>
      </c>
      <c r="AD16" s="125">
        <v>0</v>
      </c>
      <c r="AE16" s="125">
        <v>0</v>
      </c>
      <c r="AF16" s="126">
        <v>0</v>
      </c>
      <c r="AG16" s="127" t="s">
        <v>84</v>
      </c>
    </row>
    <row r="17" spans="1:33" ht="18" customHeight="1">
      <c r="A17" s="83">
        <f>'1polugodiste'!A17</f>
        <v>0</v>
      </c>
      <c r="B17" s="260"/>
      <c r="C17" s="261"/>
      <c r="D17" s="262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118" t="e">
        <f t="shared" si="0"/>
        <v>#DIV/0!</v>
      </c>
      <c r="V17" s="119" t="e">
        <f t="shared" si="1"/>
        <v>#DIV/0!</v>
      </c>
      <c r="W17" s="120" t="e">
        <f>LOOKUP(V17,A$46:$B$52)</f>
        <v>#DIV/0!</v>
      </c>
      <c r="X17" s="121" t="str">
        <f t="shared" si="2"/>
        <v xml:space="preserve"> </v>
      </c>
      <c r="Y17" s="122">
        <f>odsutnost2!AM11</f>
        <v>0</v>
      </c>
      <c r="Z17" s="122">
        <f>odsutnost2!AN11</f>
        <v>0</v>
      </c>
      <c r="AA17" s="123">
        <f t="shared" si="3"/>
        <v>0</v>
      </c>
      <c r="AB17" s="125">
        <v>0</v>
      </c>
      <c r="AC17" s="125">
        <v>0</v>
      </c>
      <c r="AD17" s="125">
        <v>0</v>
      </c>
      <c r="AE17" s="125">
        <v>0</v>
      </c>
      <c r="AF17" s="126">
        <v>0</v>
      </c>
      <c r="AG17" s="127"/>
    </row>
    <row r="18" spans="1:33" ht="18" customHeight="1">
      <c r="A18" s="83">
        <f>'1polugodiste'!A18</f>
        <v>0</v>
      </c>
      <c r="B18" s="260"/>
      <c r="C18" s="261"/>
      <c r="D18" s="262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118" t="e">
        <f t="shared" si="0"/>
        <v>#DIV/0!</v>
      </c>
      <c r="V18" s="119" t="e">
        <f t="shared" si="1"/>
        <v>#DIV/0!</v>
      </c>
      <c r="W18" s="120" t="e">
        <f>LOOKUP(V18,A$46:$B$52)</f>
        <v>#DIV/0!</v>
      </c>
      <c r="X18" s="121" t="str">
        <f t="shared" si="2"/>
        <v xml:space="preserve"> </v>
      </c>
      <c r="Y18" s="122">
        <f>odsutnost2!AM12</f>
        <v>0</v>
      </c>
      <c r="Z18" s="122">
        <f>odsutnost2!AN12</f>
        <v>0</v>
      </c>
      <c r="AA18" s="123">
        <f t="shared" si="3"/>
        <v>0</v>
      </c>
      <c r="AB18" s="125">
        <v>0</v>
      </c>
      <c r="AC18" s="125">
        <v>0</v>
      </c>
      <c r="AD18" s="125">
        <v>0</v>
      </c>
      <c r="AE18" s="125">
        <v>0</v>
      </c>
      <c r="AF18" s="126">
        <v>0</v>
      </c>
      <c r="AG18" s="127"/>
    </row>
    <row r="19" spans="1:33" ht="18" customHeight="1">
      <c r="A19" s="83">
        <f>'1polugodiste'!A19</f>
        <v>0</v>
      </c>
      <c r="B19" s="260"/>
      <c r="C19" s="261"/>
      <c r="D19" s="262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118" t="e">
        <f t="shared" si="0"/>
        <v>#DIV/0!</v>
      </c>
      <c r="V19" s="119" t="e">
        <f t="shared" si="1"/>
        <v>#DIV/0!</v>
      </c>
      <c r="W19" s="120" t="e">
        <f>LOOKUP(V19,A$46:$B$52)</f>
        <v>#DIV/0!</v>
      </c>
      <c r="X19" s="121" t="str">
        <f t="shared" si="2"/>
        <v xml:space="preserve"> </v>
      </c>
      <c r="Y19" s="122">
        <f>odsutnost2!AM13</f>
        <v>0</v>
      </c>
      <c r="Z19" s="122">
        <f>odsutnost2!AN13</f>
        <v>0</v>
      </c>
      <c r="AA19" s="123">
        <f t="shared" si="3"/>
        <v>0</v>
      </c>
      <c r="AB19" s="128" t="s">
        <v>28</v>
      </c>
      <c r="AC19" s="125">
        <v>0</v>
      </c>
      <c r="AD19" s="125">
        <v>0</v>
      </c>
      <c r="AE19" s="125">
        <v>0</v>
      </c>
      <c r="AF19" s="126">
        <v>0</v>
      </c>
      <c r="AG19" s="127"/>
    </row>
    <row r="20" spans="1:33" ht="18" customHeight="1">
      <c r="A20" s="83">
        <f>'1polugodiste'!A20</f>
        <v>0</v>
      </c>
      <c r="B20" s="268"/>
      <c r="C20" s="269"/>
      <c r="D20" s="270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118" t="e">
        <f t="shared" si="0"/>
        <v>#DIV/0!</v>
      </c>
      <c r="V20" s="119" t="e">
        <f t="shared" si="1"/>
        <v>#DIV/0!</v>
      </c>
      <c r="W20" s="120" t="e">
        <f>LOOKUP(V20,A$46:$B$52)</f>
        <v>#DIV/0!</v>
      </c>
      <c r="X20" s="121" t="str">
        <f t="shared" si="2"/>
        <v xml:space="preserve"> </v>
      </c>
      <c r="Y20" s="122">
        <f>odsutnost2!AM14</f>
        <v>0</v>
      </c>
      <c r="Z20" s="122">
        <f>odsutnost2!AN14</f>
        <v>0</v>
      </c>
      <c r="AA20" s="123">
        <f t="shared" si="3"/>
        <v>0</v>
      </c>
      <c r="AB20" s="125">
        <v>0</v>
      </c>
      <c r="AC20" s="125">
        <v>0</v>
      </c>
      <c r="AD20" s="125">
        <v>0</v>
      </c>
      <c r="AE20" s="125">
        <v>0</v>
      </c>
      <c r="AF20" s="126">
        <v>0</v>
      </c>
      <c r="AG20" s="127"/>
    </row>
    <row r="21" spans="1:33" ht="18" customHeight="1">
      <c r="A21" s="83">
        <f>'1polugodiste'!A21</f>
        <v>0</v>
      </c>
      <c r="B21" s="260"/>
      <c r="C21" s="261"/>
      <c r="D21" s="262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118" t="e">
        <f t="shared" si="0"/>
        <v>#DIV/0!</v>
      </c>
      <c r="V21" s="119" t="e">
        <f t="shared" si="1"/>
        <v>#DIV/0!</v>
      </c>
      <c r="W21" s="120" t="e">
        <f>LOOKUP(V21,A$46:$B$52)</f>
        <v>#DIV/0!</v>
      </c>
      <c r="X21" s="121" t="str">
        <f t="shared" si="2"/>
        <v xml:space="preserve"> </v>
      </c>
      <c r="Y21" s="122">
        <f>odsutnost2!AM15</f>
        <v>0</v>
      </c>
      <c r="Z21" s="122">
        <f>odsutnost2!AN15</f>
        <v>0</v>
      </c>
      <c r="AA21" s="123">
        <f t="shared" ref="AA21:AA41" si="4">SUM(Y21:Z21)</f>
        <v>0</v>
      </c>
      <c r="AB21" s="125">
        <v>0</v>
      </c>
      <c r="AC21" s="125">
        <v>0</v>
      </c>
      <c r="AD21" s="125">
        <v>0</v>
      </c>
      <c r="AE21" s="125">
        <v>0</v>
      </c>
      <c r="AF21" s="126">
        <v>0</v>
      </c>
      <c r="AG21" s="127"/>
    </row>
    <row r="22" spans="1:33" ht="18" customHeight="1">
      <c r="A22" s="83">
        <f>'1polugodiste'!A22</f>
        <v>0</v>
      </c>
      <c r="B22" s="260"/>
      <c r="C22" s="261"/>
      <c r="D22" s="262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118" t="e">
        <f t="shared" si="0"/>
        <v>#DIV/0!</v>
      </c>
      <c r="V22" s="119" t="e">
        <f t="shared" si="1"/>
        <v>#DIV/0!</v>
      </c>
      <c r="W22" s="120" t="e">
        <f>LOOKUP(V22,A$46:$B$52)</f>
        <v>#DIV/0!</v>
      </c>
      <c r="X22" s="121" t="str">
        <f t="shared" si="2"/>
        <v xml:space="preserve"> </v>
      </c>
      <c r="Y22" s="122">
        <f>odsutnost2!AM16</f>
        <v>0</v>
      </c>
      <c r="Z22" s="122">
        <f>odsutnost2!AN16</f>
        <v>0</v>
      </c>
      <c r="AA22" s="123">
        <f t="shared" si="4"/>
        <v>0</v>
      </c>
      <c r="AB22" s="125">
        <v>0</v>
      </c>
      <c r="AC22" s="125">
        <v>0</v>
      </c>
      <c r="AD22" s="125">
        <v>0</v>
      </c>
      <c r="AE22" s="125">
        <v>0</v>
      </c>
      <c r="AF22" s="126">
        <v>0</v>
      </c>
      <c r="AG22" s="127"/>
    </row>
    <row r="23" spans="1:33" ht="18" customHeight="1">
      <c r="A23" s="83">
        <f>'1polugodiste'!A23</f>
        <v>0</v>
      </c>
      <c r="B23" s="260"/>
      <c r="C23" s="261"/>
      <c r="D23" s="262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118" t="e">
        <f t="shared" si="0"/>
        <v>#DIV/0!</v>
      </c>
      <c r="V23" s="119" t="e">
        <f t="shared" si="1"/>
        <v>#DIV/0!</v>
      </c>
      <c r="W23" s="120" t="e">
        <f>LOOKUP(V23,A$46:$B$52)</f>
        <v>#DIV/0!</v>
      </c>
      <c r="X23" s="121" t="str">
        <f t="shared" si="2"/>
        <v xml:space="preserve"> </v>
      </c>
      <c r="Y23" s="122">
        <f>odsutnost2!AM17</f>
        <v>0</v>
      </c>
      <c r="Z23" s="122">
        <f>odsutnost2!AN17</f>
        <v>0</v>
      </c>
      <c r="AA23" s="123">
        <f t="shared" si="4"/>
        <v>0</v>
      </c>
      <c r="AB23" s="125">
        <v>0</v>
      </c>
      <c r="AC23" s="125" t="s">
        <v>28</v>
      </c>
      <c r="AD23" s="125">
        <v>0</v>
      </c>
      <c r="AE23" s="125">
        <v>0</v>
      </c>
      <c r="AF23" s="126">
        <v>0</v>
      </c>
      <c r="AG23" s="127"/>
    </row>
    <row r="24" spans="1:33" ht="18" customHeight="1">
      <c r="A24" s="83">
        <f>'1polugodiste'!A24</f>
        <v>0</v>
      </c>
      <c r="B24" s="260"/>
      <c r="C24" s="261"/>
      <c r="D24" s="262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118" t="e">
        <f t="shared" si="0"/>
        <v>#DIV/0!</v>
      </c>
      <c r="V24" s="119" t="e">
        <f t="shared" si="1"/>
        <v>#DIV/0!</v>
      </c>
      <c r="W24" s="120" t="e">
        <f>LOOKUP(V24,A$46:$B$52)</f>
        <v>#DIV/0!</v>
      </c>
      <c r="X24" s="121" t="str">
        <f t="shared" si="2"/>
        <v xml:space="preserve"> </v>
      </c>
      <c r="Y24" s="122">
        <f>odsutnost2!AM18</f>
        <v>0</v>
      </c>
      <c r="Z24" s="122">
        <f>odsutnost2!AN18</f>
        <v>0</v>
      </c>
      <c r="AA24" s="123">
        <f t="shared" si="4"/>
        <v>0</v>
      </c>
      <c r="AB24" s="125">
        <v>0</v>
      </c>
      <c r="AC24" s="125">
        <v>0</v>
      </c>
      <c r="AD24" s="125">
        <v>0</v>
      </c>
      <c r="AE24" s="125">
        <v>0</v>
      </c>
      <c r="AF24" s="126">
        <v>0</v>
      </c>
      <c r="AG24" s="127"/>
    </row>
    <row r="25" spans="1:33" ht="18" customHeight="1">
      <c r="A25" s="83">
        <f>'1polugodiste'!A25</f>
        <v>0</v>
      </c>
      <c r="B25" s="260"/>
      <c r="C25" s="261"/>
      <c r="D25" s="262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118" t="e">
        <f t="shared" si="0"/>
        <v>#DIV/0!</v>
      </c>
      <c r="V25" s="119" t="e">
        <f t="shared" si="1"/>
        <v>#DIV/0!</v>
      </c>
      <c r="W25" s="120" t="e">
        <f>LOOKUP(V25,A$46:$B$52)</f>
        <v>#DIV/0!</v>
      </c>
      <c r="X25" s="121" t="str">
        <f t="shared" si="2"/>
        <v xml:space="preserve"> </v>
      </c>
      <c r="Y25" s="122">
        <f>odsutnost2!AM19</f>
        <v>0</v>
      </c>
      <c r="Z25" s="122">
        <f>odsutnost2!AN19</f>
        <v>0</v>
      </c>
      <c r="AA25" s="123">
        <f t="shared" si="4"/>
        <v>0</v>
      </c>
      <c r="AB25" s="125">
        <v>0</v>
      </c>
      <c r="AC25" s="125">
        <v>0</v>
      </c>
      <c r="AD25" s="125">
        <v>0</v>
      </c>
      <c r="AE25" s="125">
        <v>0</v>
      </c>
      <c r="AF25" s="126">
        <v>0</v>
      </c>
      <c r="AG25" s="127"/>
    </row>
    <row r="26" spans="1:33" ht="18" customHeight="1">
      <c r="A26" s="83">
        <f>'1polugodiste'!A26</f>
        <v>0</v>
      </c>
      <c r="B26" s="260"/>
      <c r="C26" s="261"/>
      <c r="D26" s="262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118" t="e">
        <f t="shared" si="0"/>
        <v>#DIV/0!</v>
      </c>
      <c r="V26" s="119" t="e">
        <f t="shared" si="1"/>
        <v>#DIV/0!</v>
      </c>
      <c r="W26" s="120" t="e">
        <f>LOOKUP(V26,A$46:$B$52)</f>
        <v>#DIV/0!</v>
      </c>
      <c r="X26" s="121" t="str">
        <f t="shared" si="2"/>
        <v xml:space="preserve"> </v>
      </c>
      <c r="Y26" s="122">
        <f>odsutnost2!AM20</f>
        <v>0</v>
      </c>
      <c r="Z26" s="122">
        <f>odsutnost2!AN20</f>
        <v>0</v>
      </c>
      <c r="AA26" s="123">
        <f t="shared" si="4"/>
        <v>0</v>
      </c>
      <c r="AB26" s="125">
        <v>0</v>
      </c>
      <c r="AC26" s="125">
        <v>0</v>
      </c>
      <c r="AD26" s="125">
        <v>0</v>
      </c>
      <c r="AE26" s="125">
        <v>0</v>
      </c>
      <c r="AF26" s="126">
        <v>0</v>
      </c>
      <c r="AG26" s="127"/>
    </row>
    <row r="27" spans="1:33" ht="18" customHeight="1">
      <c r="A27" s="83">
        <f>'1polugodiste'!A27</f>
        <v>0</v>
      </c>
      <c r="B27" s="260"/>
      <c r="C27" s="261"/>
      <c r="D27" s="262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118" t="e">
        <f t="shared" si="0"/>
        <v>#DIV/0!</v>
      </c>
      <c r="V27" s="119" t="e">
        <f t="shared" si="1"/>
        <v>#DIV/0!</v>
      </c>
      <c r="W27" s="120" t="e">
        <f>LOOKUP(V27,A$46:$B$52)</f>
        <v>#DIV/0!</v>
      </c>
      <c r="X27" s="121" t="str">
        <f t="shared" si="2"/>
        <v xml:space="preserve"> </v>
      </c>
      <c r="Y27" s="122">
        <f>odsutnost2!AM21</f>
        <v>0</v>
      </c>
      <c r="Z27" s="122">
        <f>odsutnost2!AN21</f>
        <v>0</v>
      </c>
      <c r="AA27" s="123">
        <f t="shared" si="4"/>
        <v>0</v>
      </c>
      <c r="AB27" s="125">
        <v>0</v>
      </c>
      <c r="AC27" s="125">
        <v>0</v>
      </c>
      <c r="AD27" s="125">
        <v>0</v>
      </c>
      <c r="AE27" s="125">
        <v>0</v>
      </c>
      <c r="AF27" s="126">
        <v>0</v>
      </c>
      <c r="AG27" s="127"/>
    </row>
    <row r="28" spans="1:33" ht="18" customHeight="1">
      <c r="A28" s="83">
        <f>'1polugodiste'!A28</f>
        <v>0</v>
      </c>
      <c r="B28" s="260"/>
      <c r="C28" s="261"/>
      <c r="D28" s="262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118" t="e">
        <f t="shared" si="0"/>
        <v>#DIV/0!</v>
      </c>
      <c r="V28" s="119" t="e">
        <f t="shared" si="1"/>
        <v>#DIV/0!</v>
      </c>
      <c r="W28" s="120" t="e">
        <f>LOOKUP(V28,A$46:$B$52)</f>
        <v>#DIV/0!</v>
      </c>
      <c r="X28" s="121" t="str">
        <f t="shared" si="2"/>
        <v xml:space="preserve"> </v>
      </c>
      <c r="Y28" s="122">
        <f>odsutnost2!AM22</f>
        <v>0</v>
      </c>
      <c r="Z28" s="122">
        <f>odsutnost2!AN22</f>
        <v>0</v>
      </c>
      <c r="AA28" s="123">
        <f t="shared" si="4"/>
        <v>0</v>
      </c>
      <c r="AB28" s="125">
        <v>0</v>
      </c>
      <c r="AC28" s="125">
        <v>0</v>
      </c>
      <c r="AD28" s="125">
        <v>0</v>
      </c>
      <c r="AE28" s="125">
        <v>0</v>
      </c>
      <c r="AF28" s="126">
        <v>0</v>
      </c>
      <c r="AG28" s="127"/>
    </row>
    <row r="29" spans="1:33" ht="18" customHeight="1">
      <c r="A29" s="83">
        <f>'1polugodiste'!A29</f>
        <v>0</v>
      </c>
      <c r="B29" s="260"/>
      <c r="C29" s="261"/>
      <c r="D29" s="262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118" t="e">
        <f t="shared" si="0"/>
        <v>#DIV/0!</v>
      </c>
      <c r="V29" s="119" t="e">
        <f t="shared" si="1"/>
        <v>#DIV/0!</v>
      </c>
      <c r="W29" s="120" t="e">
        <f>LOOKUP(V29,A$46:$B$52)</f>
        <v>#DIV/0!</v>
      </c>
      <c r="X29" s="121" t="str">
        <f t="shared" si="2"/>
        <v xml:space="preserve"> </v>
      </c>
      <c r="Y29" s="122">
        <f>odsutnost2!AM23</f>
        <v>0</v>
      </c>
      <c r="Z29" s="122">
        <f>odsutnost2!AN23</f>
        <v>0</v>
      </c>
      <c r="AA29" s="123">
        <f t="shared" si="4"/>
        <v>0</v>
      </c>
      <c r="AB29" s="125">
        <v>0</v>
      </c>
      <c r="AC29" s="125">
        <v>0</v>
      </c>
      <c r="AD29" s="125">
        <v>0</v>
      </c>
      <c r="AE29" s="125">
        <v>0</v>
      </c>
      <c r="AF29" s="126">
        <v>0</v>
      </c>
      <c r="AG29" s="127"/>
    </row>
    <row r="30" spans="1:33" ht="18" customHeight="1">
      <c r="A30" s="83">
        <f>'1polugodiste'!A30</f>
        <v>0</v>
      </c>
      <c r="B30" s="260"/>
      <c r="C30" s="263"/>
      <c r="D30" s="264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118" t="e">
        <f t="shared" si="0"/>
        <v>#DIV/0!</v>
      </c>
      <c r="V30" s="119" t="e">
        <f t="shared" si="1"/>
        <v>#DIV/0!</v>
      </c>
      <c r="W30" s="120" t="e">
        <f>LOOKUP(V30,A$46:$B$52)</f>
        <v>#DIV/0!</v>
      </c>
      <c r="X30" s="121" t="str">
        <f t="shared" si="2"/>
        <v xml:space="preserve"> </v>
      </c>
      <c r="Y30" s="122">
        <f>odsutnost2!AM24</f>
        <v>0</v>
      </c>
      <c r="Z30" s="122">
        <f>odsutnost2!AN24</f>
        <v>0</v>
      </c>
      <c r="AA30" s="123">
        <f t="shared" si="4"/>
        <v>0</v>
      </c>
      <c r="AB30" s="125">
        <v>0</v>
      </c>
      <c r="AC30" s="125">
        <v>0</v>
      </c>
      <c r="AD30" s="125">
        <v>0</v>
      </c>
      <c r="AE30" s="125">
        <v>0</v>
      </c>
      <c r="AF30" s="126">
        <v>0</v>
      </c>
      <c r="AG30" s="127"/>
    </row>
    <row r="31" spans="1:33" ht="18" customHeight="1">
      <c r="A31" s="83">
        <f>'1polugodiste'!A31</f>
        <v>0</v>
      </c>
      <c r="B31" s="260"/>
      <c r="C31" s="261"/>
      <c r="D31" s="262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118" t="e">
        <f t="shared" si="0"/>
        <v>#DIV/0!</v>
      </c>
      <c r="V31" s="119" t="e">
        <f t="shared" si="1"/>
        <v>#DIV/0!</v>
      </c>
      <c r="W31" s="120" t="e">
        <f>LOOKUP(V31,A$46:$B$52)</f>
        <v>#DIV/0!</v>
      </c>
      <c r="X31" s="121" t="str">
        <f t="shared" si="2"/>
        <v xml:space="preserve"> </v>
      </c>
      <c r="Y31" s="122">
        <f>odsutnost2!AM25</f>
        <v>0</v>
      </c>
      <c r="Z31" s="122">
        <f>odsutnost2!AN25</f>
        <v>0</v>
      </c>
      <c r="AA31" s="123">
        <f t="shared" si="4"/>
        <v>0</v>
      </c>
      <c r="AB31" s="125">
        <v>0</v>
      </c>
      <c r="AC31" s="125">
        <v>0</v>
      </c>
      <c r="AD31" s="125">
        <v>0</v>
      </c>
      <c r="AE31" s="125">
        <v>0</v>
      </c>
      <c r="AF31" s="126">
        <v>0</v>
      </c>
      <c r="AG31" s="127"/>
    </row>
    <row r="32" spans="1:33" ht="18" customHeight="1">
      <c r="A32" s="83">
        <f>'1polugodiste'!A32</f>
        <v>0</v>
      </c>
      <c r="B32" s="260"/>
      <c r="C32" s="261"/>
      <c r="D32" s="262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118" t="e">
        <f t="shared" si="0"/>
        <v>#DIV/0!</v>
      </c>
      <c r="V32" s="119" t="e">
        <f t="shared" si="1"/>
        <v>#DIV/0!</v>
      </c>
      <c r="W32" s="120" t="e">
        <f>LOOKUP(V32,A$46:$B$52)</f>
        <v>#DIV/0!</v>
      </c>
      <c r="X32" s="121" t="str">
        <f t="shared" si="2"/>
        <v xml:space="preserve"> </v>
      </c>
      <c r="Y32" s="122">
        <f>odsutnost2!AM26</f>
        <v>0</v>
      </c>
      <c r="Z32" s="122">
        <f>odsutnost2!AN26</f>
        <v>0</v>
      </c>
      <c r="AA32" s="123">
        <f t="shared" si="4"/>
        <v>0</v>
      </c>
      <c r="AB32" s="125">
        <v>0</v>
      </c>
      <c r="AC32" s="125">
        <v>0</v>
      </c>
      <c r="AD32" s="125">
        <v>0</v>
      </c>
      <c r="AE32" s="125">
        <v>0</v>
      </c>
      <c r="AF32" s="126">
        <v>0</v>
      </c>
      <c r="AG32" s="127"/>
    </row>
    <row r="33" spans="1:33" ht="18" customHeight="1">
      <c r="A33" s="83">
        <f>'1polugodiste'!A33</f>
        <v>0</v>
      </c>
      <c r="B33" s="260"/>
      <c r="C33" s="261"/>
      <c r="D33" s="262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118" t="e">
        <f t="shared" si="0"/>
        <v>#DIV/0!</v>
      </c>
      <c r="V33" s="119" t="e">
        <f t="shared" si="1"/>
        <v>#DIV/0!</v>
      </c>
      <c r="W33" s="120" t="e">
        <f>LOOKUP(V33,A$46:$B$52)</f>
        <v>#DIV/0!</v>
      </c>
      <c r="X33" s="121" t="str">
        <f t="shared" si="2"/>
        <v xml:space="preserve"> </v>
      </c>
      <c r="Y33" s="122">
        <f>odsutnost2!AM27</f>
        <v>0</v>
      </c>
      <c r="Z33" s="122">
        <f>odsutnost2!AN27</f>
        <v>0</v>
      </c>
      <c r="AA33" s="123">
        <f t="shared" si="4"/>
        <v>0</v>
      </c>
      <c r="AB33" s="125">
        <v>0</v>
      </c>
      <c r="AC33" s="125">
        <v>0</v>
      </c>
      <c r="AD33" s="125">
        <v>0</v>
      </c>
      <c r="AE33" s="125">
        <v>0</v>
      </c>
      <c r="AF33" s="126">
        <v>0</v>
      </c>
      <c r="AG33" s="127"/>
    </row>
    <row r="34" spans="1:33" ht="18" customHeight="1">
      <c r="A34" s="83">
        <f>'1polugodiste'!A34</f>
        <v>0</v>
      </c>
      <c r="B34" s="265"/>
      <c r="C34" s="266"/>
      <c r="D34" s="267"/>
      <c r="E34" s="79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129" t="e">
        <f t="shared" si="0"/>
        <v>#DIV/0!</v>
      </c>
      <c r="V34" s="119" t="e">
        <f t="shared" si="1"/>
        <v>#DIV/0!</v>
      </c>
      <c r="W34" s="120" t="e">
        <f>LOOKUP(V34,A$46:$B$52)</f>
        <v>#DIV/0!</v>
      </c>
      <c r="X34" s="121" t="str">
        <f t="shared" si="2"/>
        <v xml:space="preserve"> </v>
      </c>
      <c r="Y34" s="122">
        <f>odsutnost2!AM28</f>
        <v>0</v>
      </c>
      <c r="Z34" s="122">
        <f>odsutnost2!AN28</f>
        <v>0</v>
      </c>
      <c r="AA34" s="130">
        <f t="shared" si="4"/>
        <v>0</v>
      </c>
      <c r="AB34" s="131">
        <v>0</v>
      </c>
      <c r="AC34" s="131">
        <v>0</v>
      </c>
      <c r="AD34" s="131">
        <v>0</v>
      </c>
      <c r="AE34" s="131">
        <v>0</v>
      </c>
      <c r="AF34" s="132">
        <v>0</v>
      </c>
      <c r="AG34" s="133"/>
    </row>
    <row r="35" spans="1:33" ht="18" customHeight="1">
      <c r="A35" s="83">
        <f>'1polugodiste'!A35</f>
        <v>0</v>
      </c>
      <c r="B35" s="34"/>
      <c r="C35" s="35"/>
      <c r="D35" s="36"/>
      <c r="E35" s="79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129" t="e">
        <f t="shared" si="0"/>
        <v>#DIV/0!</v>
      </c>
      <c r="V35" s="119" t="e">
        <f t="shared" si="1"/>
        <v>#DIV/0!</v>
      </c>
      <c r="W35" s="120" t="e">
        <f>LOOKUP(V35,A$46:$B$52)</f>
        <v>#DIV/0!</v>
      </c>
      <c r="X35" s="121" t="str">
        <f t="shared" si="2"/>
        <v xml:space="preserve"> </v>
      </c>
      <c r="Y35" s="122">
        <f>odsutnost2!AM29</f>
        <v>0</v>
      </c>
      <c r="Z35" s="122">
        <f>odsutnost2!AN29</f>
        <v>0</v>
      </c>
      <c r="AA35" s="130">
        <f t="shared" si="4"/>
        <v>0</v>
      </c>
      <c r="AB35" s="131"/>
      <c r="AC35" s="131"/>
      <c r="AD35" s="131"/>
      <c r="AE35" s="125"/>
      <c r="AF35" s="125"/>
      <c r="AG35" s="134"/>
    </row>
    <row r="36" spans="1:33" ht="18" customHeight="1">
      <c r="A36" s="83">
        <f>'1polugodiste'!A36</f>
        <v>0</v>
      </c>
      <c r="B36" s="34"/>
      <c r="C36" s="35"/>
      <c r="D36" s="36"/>
      <c r="E36" s="79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129" t="e">
        <f t="shared" si="0"/>
        <v>#DIV/0!</v>
      </c>
      <c r="V36" s="119" t="e">
        <f t="shared" si="1"/>
        <v>#DIV/0!</v>
      </c>
      <c r="W36" s="120" t="e">
        <f>LOOKUP(V36,A$46:$B$52)</f>
        <v>#DIV/0!</v>
      </c>
      <c r="X36" s="121" t="str">
        <f t="shared" si="2"/>
        <v xml:space="preserve"> </v>
      </c>
      <c r="Y36" s="122">
        <f>odsutnost2!AM30</f>
        <v>0</v>
      </c>
      <c r="Z36" s="122">
        <f>odsutnost2!AN30</f>
        <v>0</v>
      </c>
      <c r="AA36" s="130">
        <f t="shared" si="4"/>
        <v>0</v>
      </c>
      <c r="AB36" s="131"/>
      <c r="AC36" s="131"/>
      <c r="AD36" s="131"/>
      <c r="AE36" s="125"/>
      <c r="AF36" s="125"/>
      <c r="AG36" s="134"/>
    </row>
    <row r="37" spans="1:33" ht="18" customHeight="1">
      <c r="A37" s="83">
        <f>'1polugodiste'!A37</f>
        <v>0</v>
      </c>
      <c r="B37" s="34"/>
      <c r="C37" s="35"/>
      <c r="D37" s="36"/>
      <c r="E37" s="79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129" t="e">
        <f t="shared" si="0"/>
        <v>#DIV/0!</v>
      </c>
      <c r="V37" s="119" t="e">
        <f t="shared" si="1"/>
        <v>#DIV/0!</v>
      </c>
      <c r="W37" s="120" t="e">
        <f>LOOKUP(V37,A$46:$B$52)</f>
        <v>#DIV/0!</v>
      </c>
      <c r="X37" s="121" t="str">
        <f t="shared" si="2"/>
        <v xml:space="preserve"> </v>
      </c>
      <c r="Y37" s="122">
        <f>odsutnost2!AM31</f>
        <v>0</v>
      </c>
      <c r="Z37" s="122">
        <f>odsutnost2!AN31</f>
        <v>0</v>
      </c>
      <c r="AA37" s="130">
        <f t="shared" si="4"/>
        <v>0</v>
      </c>
      <c r="AB37" s="131"/>
      <c r="AC37" s="131"/>
      <c r="AD37" s="131"/>
      <c r="AE37" s="125"/>
      <c r="AF37" s="125"/>
      <c r="AG37" s="134"/>
    </row>
    <row r="38" spans="1:33" ht="18" customHeight="1">
      <c r="A38" s="83">
        <f>'1polugodiste'!A38</f>
        <v>0</v>
      </c>
      <c r="B38" s="34"/>
      <c r="C38" s="35"/>
      <c r="D38" s="36"/>
      <c r="E38" s="79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129" t="e">
        <f t="shared" si="0"/>
        <v>#DIV/0!</v>
      </c>
      <c r="V38" s="119" t="e">
        <f t="shared" si="1"/>
        <v>#DIV/0!</v>
      </c>
      <c r="W38" s="120" t="e">
        <f>LOOKUP(V38,A$46:$B$52)</f>
        <v>#DIV/0!</v>
      </c>
      <c r="X38" s="121" t="str">
        <f t="shared" si="2"/>
        <v xml:space="preserve"> </v>
      </c>
      <c r="Y38" s="122">
        <f>odsutnost2!AM32</f>
        <v>0</v>
      </c>
      <c r="Z38" s="122">
        <f>odsutnost2!AN32</f>
        <v>0</v>
      </c>
      <c r="AA38" s="130">
        <f t="shared" si="4"/>
        <v>0</v>
      </c>
      <c r="AB38" s="131"/>
      <c r="AC38" s="131"/>
      <c r="AD38" s="131"/>
      <c r="AE38" s="125"/>
      <c r="AF38" s="125"/>
      <c r="AG38" s="134"/>
    </row>
    <row r="39" spans="1:33" ht="18" customHeight="1">
      <c r="A39" s="83">
        <f>'1polugodiste'!A39</f>
        <v>0</v>
      </c>
      <c r="B39" s="34"/>
      <c r="C39" s="35"/>
      <c r="D39" s="36"/>
      <c r="E39" s="79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129" t="e">
        <f t="shared" si="0"/>
        <v>#DIV/0!</v>
      </c>
      <c r="V39" s="119" t="e">
        <f t="shared" si="1"/>
        <v>#DIV/0!</v>
      </c>
      <c r="W39" s="120" t="e">
        <f>LOOKUP(V39,A$46:$B$52)</f>
        <v>#DIV/0!</v>
      </c>
      <c r="X39" s="121" t="str">
        <f t="shared" si="2"/>
        <v xml:space="preserve"> </v>
      </c>
      <c r="Y39" s="122">
        <f>odsutnost2!AM33</f>
        <v>0</v>
      </c>
      <c r="Z39" s="122">
        <f>odsutnost2!AN33</f>
        <v>0</v>
      </c>
      <c r="AA39" s="130">
        <f t="shared" si="4"/>
        <v>0</v>
      </c>
      <c r="AB39" s="131"/>
      <c r="AC39" s="131"/>
      <c r="AD39" s="131"/>
      <c r="AE39" s="125"/>
      <c r="AF39" s="125"/>
      <c r="AG39" s="134"/>
    </row>
    <row r="40" spans="1:33" ht="18" customHeight="1">
      <c r="A40" s="83">
        <f>'1polugodiste'!A40</f>
        <v>0</v>
      </c>
      <c r="B40" s="34"/>
      <c r="C40" s="35"/>
      <c r="D40" s="36"/>
      <c r="E40" s="79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129" t="e">
        <f t="shared" si="0"/>
        <v>#DIV/0!</v>
      </c>
      <c r="V40" s="119" t="e">
        <f t="shared" si="1"/>
        <v>#DIV/0!</v>
      </c>
      <c r="W40" s="120" t="e">
        <f>LOOKUP(V40,A$46:$B$52)</f>
        <v>#DIV/0!</v>
      </c>
      <c r="X40" s="121" t="str">
        <f t="shared" si="2"/>
        <v xml:space="preserve"> </v>
      </c>
      <c r="Y40" s="122">
        <f>odsutnost2!AM34</f>
        <v>0</v>
      </c>
      <c r="Z40" s="122">
        <f>odsutnost2!AN34</f>
        <v>0</v>
      </c>
      <c r="AA40" s="135"/>
      <c r="AB40" s="131"/>
      <c r="AC40" s="131"/>
      <c r="AD40" s="131"/>
      <c r="AE40" s="125"/>
      <c r="AF40" s="125"/>
      <c r="AG40" s="134"/>
    </row>
    <row r="41" spans="1:33" ht="18" customHeight="1">
      <c r="A41" s="83">
        <f>'1polugodiste'!A41</f>
        <v>0</v>
      </c>
      <c r="B41" s="248"/>
      <c r="C41" s="249"/>
      <c r="D41" s="24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118" t="e">
        <f t="shared" si="0"/>
        <v>#DIV/0!</v>
      </c>
      <c r="V41" s="119" t="e">
        <f t="shared" si="1"/>
        <v>#DIV/0!</v>
      </c>
      <c r="W41" s="120" t="e">
        <f>LOOKUP(V41,A$46:$B$52)</f>
        <v>#DIV/0!</v>
      </c>
      <c r="X41" s="121" t="str">
        <f t="shared" si="2"/>
        <v xml:space="preserve"> </v>
      </c>
      <c r="Y41" s="122">
        <f>odsutnost2!AM35</f>
        <v>2</v>
      </c>
      <c r="Z41" s="122">
        <f>odsutnost2!AN35</f>
        <v>0</v>
      </c>
      <c r="AA41" s="118">
        <f t="shared" si="4"/>
        <v>2</v>
      </c>
      <c r="AB41" s="125">
        <v>0</v>
      </c>
      <c r="AC41" s="125">
        <v>0</v>
      </c>
      <c r="AD41" s="125">
        <v>0</v>
      </c>
      <c r="AE41" s="125">
        <v>0</v>
      </c>
      <c r="AF41" s="125">
        <v>0</v>
      </c>
      <c r="AG41" s="134"/>
    </row>
    <row r="42" spans="1:33" ht="18" customHeight="1"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250" t="s">
        <v>29</v>
      </c>
      <c r="V42" s="251"/>
    </row>
    <row r="43" spans="1:33" ht="18.75" customHeight="1">
      <c r="U43" s="252" t="e">
        <f>SUM(V10:V41)/COUNT(A10:A41)</f>
        <v>#DIV/0!</v>
      </c>
      <c r="V43" s="253"/>
      <c r="AC43" s="38"/>
    </row>
    <row r="44" spans="1:33" ht="9" customHeight="1" thickBot="1">
      <c r="Z44" s="39"/>
      <c r="AA44" s="39"/>
      <c r="AB44" s="39"/>
      <c r="AC44" s="39"/>
      <c r="AD44" s="39"/>
      <c r="AE44" s="39"/>
      <c r="AG44" s="40"/>
    </row>
    <row r="45" spans="1:33" ht="43.5" customHeight="1" thickBot="1">
      <c r="A45" s="254" t="s">
        <v>30</v>
      </c>
      <c r="B45" s="255"/>
      <c r="C45" s="255"/>
      <c r="D45" s="256"/>
      <c r="E45" s="41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3"/>
      <c r="T45" s="44"/>
      <c r="U45" s="45"/>
      <c r="V45" s="46"/>
      <c r="Y45" s="39"/>
      <c r="Z45" s="39"/>
      <c r="AA45" s="39"/>
      <c r="AB45" s="39"/>
      <c r="AC45" s="39"/>
      <c r="AD45" s="39"/>
    </row>
    <row r="46" spans="1:33" ht="18" customHeight="1" thickTop="1">
      <c r="A46" s="47">
        <v>1</v>
      </c>
      <c r="B46" s="257" t="s">
        <v>31</v>
      </c>
      <c r="C46" s="258"/>
      <c r="D46" s="259"/>
      <c r="E46" s="48">
        <f>COUNTIF(E10:E45,1)</f>
        <v>0</v>
      </c>
      <c r="F46" s="48">
        <f t="shared" ref="F46:T46" si="5">COUNTIF(F10:F45,1)</f>
        <v>0</v>
      </c>
      <c r="G46" s="48">
        <f t="shared" si="5"/>
        <v>0</v>
      </c>
      <c r="H46" s="48">
        <f t="shared" si="5"/>
        <v>0</v>
      </c>
      <c r="I46" s="48">
        <f t="shared" si="5"/>
        <v>0</v>
      </c>
      <c r="J46" s="48">
        <f t="shared" si="5"/>
        <v>0</v>
      </c>
      <c r="K46" s="48">
        <f t="shared" si="5"/>
        <v>0</v>
      </c>
      <c r="L46" s="48">
        <f t="shared" si="5"/>
        <v>0</v>
      </c>
      <c r="M46" s="48">
        <f t="shared" si="5"/>
        <v>0</v>
      </c>
      <c r="N46" s="48">
        <f t="shared" si="5"/>
        <v>0</v>
      </c>
      <c r="O46" s="48">
        <f t="shared" si="5"/>
        <v>0</v>
      </c>
      <c r="P46" s="48"/>
      <c r="Q46" s="48">
        <f t="shared" si="5"/>
        <v>0</v>
      </c>
      <c r="R46" s="48">
        <f t="shared" si="5"/>
        <v>0</v>
      </c>
      <c r="S46" s="48">
        <f t="shared" si="5"/>
        <v>0</v>
      </c>
      <c r="T46" s="48">
        <f t="shared" si="5"/>
        <v>0</v>
      </c>
      <c r="U46" s="49">
        <f t="shared" ref="U46:U51" si="6">SUM(E46:T46)</f>
        <v>0</v>
      </c>
      <c r="V46" s="227" t="s">
        <v>32</v>
      </c>
      <c r="W46" s="227"/>
      <c r="X46" s="39"/>
      <c r="Y46" s="39"/>
      <c r="Z46" s="39"/>
      <c r="AA46" s="39"/>
      <c r="AB46" s="39"/>
      <c r="AC46" s="39"/>
      <c r="AD46" s="39"/>
    </row>
    <row r="47" spans="1:33" ht="18" customHeight="1">
      <c r="A47" s="50">
        <v>2</v>
      </c>
      <c r="B47" s="224" t="s">
        <v>33</v>
      </c>
      <c r="C47" s="225"/>
      <c r="D47" s="226"/>
      <c r="E47" s="51">
        <f>COUNTIF(E10:E45,2)</f>
        <v>0</v>
      </c>
      <c r="F47" s="51">
        <f t="shared" ref="F47:T47" si="7">COUNTIF(F10:F45,2)</f>
        <v>0</v>
      </c>
      <c r="G47" s="51">
        <f>COUNTIF(G10:G45,2)</f>
        <v>0</v>
      </c>
      <c r="H47" s="51">
        <f t="shared" si="7"/>
        <v>0</v>
      </c>
      <c r="I47" s="51">
        <f t="shared" si="7"/>
        <v>0</v>
      </c>
      <c r="J47" s="51">
        <f t="shared" si="7"/>
        <v>0</v>
      </c>
      <c r="K47" s="51">
        <f t="shared" si="7"/>
        <v>0</v>
      </c>
      <c r="L47" s="51">
        <f t="shared" si="7"/>
        <v>0</v>
      </c>
      <c r="M47" s="51">
        <f t="shared" si="7"/>
        <v>0</v>
      </c>
      <c r="N47" s="51">
        <f t="shared" si="7"/>
        <v>0</v>
      </c>
      <c r="O47" s="51">
        <f t="shared" si="7"/>
        <v>0</v>
      </c>
      <c r="P47" s="51"/>
      <c r="Q47" s="51">
        <f t="shared" si="7"/>
        <v>0</v>
      </c>
      <c r="R47" s="51">
        <f t="shared" si="7"/>
        <v>0</v>
      </c>
      <c r="S47" s="51">
        <f t="shared" si="7"/>
        <v>0</v>
      </c>
      <c r="T47" s="51">
        <f t="shared" si="7"/>
        <v>0</v>
      </c>
      <c r="U47" s="49">
        <f t="shared" si="6"/>
        <v>0</v>
      </c>
      <c r="V47" s="227" t="s">
        <v>34</v>
      </c>
      <c r="W47" s="227"/>
      <c r="X47" s="39"/>
      <c r="Y47" s="39"/>
      <c r="Z47" s="39"/>
      <c r="AA47" s="39"/>
      <c r="AB47" s="39"/>
      <c r="AC47" s="39"/>
      <c r="AD47" s="39"/>
      <c r="AE47" s="39"/>
    </row>
    <row r="48" spans="1:33" ht="18" customHeight="1">
      <c r="A48" s="50">
        <v>3</v>
      </c>
      <c r="B48" s="224" t="s">
        <v>35</v>
      </c>
      <c r="C48" s="225"/>
      <c r="D48" s="226"/>
      <c r="E48" s="51">
        <f t="shared" ref="E48:T48" si="8">COUNTIF(E10:E45,3)</f>
        <v>0</v>
      </c>
      <c r="F48" s="52">
        <f t="shared" si="8"/>
        <v>0</v>
      </c>
      <c r="G48" s="52">
        <f t="shared" si="8"/>
        <v>0</v>
      </c>
      <c r="H48" s="52">
        <f t="shared" si="8"/>
        <v>0</v>
      </c>
      <c r="I48" s="52">
        <f t="shared" si="8"/>
        <v>0</v>
      </c>
      <c r="J48" s="52">
        <f t="shared" si="8"/>
        <v>0</v>
      </c>
      <c r="K48" s="52">
        <f t="shared" si="8"/>
        <v>0</v>
      </c>
      <c r="L48" s="52">
        <f t="shared" si="8"/>
        <v>0</v>
      </c>
      <c r="M48" s="52">
        <f t="shared" si="8"/>
        <v>0</v>
      </c>
      <c r="N48" s="52">
        <f t="shared" si="8"/>
        <v>0</v>
      </c>
      <c r="O48" s="52">
        <f t="shared" si="8"/>
        <v>0</v>
      </c>
      <c r="P48" s="52"/>
      <c r="Q48" s="52">
        <f t="shared" si="8"/>
        <v>0</v>
      </c>
      <c r="R48" s="52">
        <f t="shared" si="8"/>
        <v>0</v>
      </c>
      <c r="S48" s="52">
        <f t="shared" si="8"/>
        <v>0</v>
      </c>
      <c r="T48" s="52">
        <f t="shared" si="8"/>
        <v>0</v>
      </c>
      <c r="U48" s="49">
        <f t="shared" si="6"/>
        <v>0</v>
      </c>
      <c r="V48" s="227" t="s">
        <v>36</v>
      </c>
      <c r="W48" s="227"/>
    </row>
    <row r="49" spans="1:33" ht="18" customHeight="1">
      <c r="A49" s="50">
        <v>4</v>
      </c>
      <c r="B49" s="224" t="s">
        <v>37</v>
      </c>
      <c r="C49" s="225"/>
      <c r="D49" s="226"/>
      <c r="E49" s="51">
        <f>COUNTIF(E10:E45,4)</f>
        <v>0</v>
      </c>
      <c r="F49" s="51">
        <f t="shared" ref="F49:T49" si="9">COUNTIF(F10:F45,4)</f>
        <v>0</v>
      </c>
      <c r="G49" s="51">
        <f t="shared" si="9"/>
        <v>0</v>
      </c>
      <c r="H49" s="51">
        <f t="shared" si="9"/>
        <v>0</v>
      </c>
      <c r="I49" s="51">
        <f t="shared" si="9"/>
        <v>0</v>
      </c>
      <c r="J49" s="51">
        <f t="shared" si="9"/>
        <v>0</v>
      </c>
      <c r="K49" s="51">
        <f t="shared" si="9"/>
        <v>0</v>
      </c>
      <c r="L49" s="51">
        <f t="shared" si="9"/>
        <v>0</v>
      </c>
      <c r="M49" s="51">
        <f t="shared" si="9"/>
        <v>0</v>
      </c>
      <c r="N49" s="51">
        <f t="shared" si="9"/>
        <v>0</v>
      </c>
      <c r="O49" s="51">
        <f t="shared" si="9"/>
        <v>0</v>
      </c>
      <c r="P49" s="51"/>
      <c r="Q49" s="51">
        <f t="shared" si="9"/>
        <v>0</v>
      </c>
      <c r="R49" s="51">
        <f t="shared" si="9"/>
        <v>0</v>
      </c>
      <c r="S49" s="51">
        <f t="shared" si="9"/>
        <v>0</v>
      </c>
      <c r="T49" s="51">
        <f t="shared" si="9"/>
        <v>0</v>
      </c>
      <c r="U49" s="49">
        <f t="shared" si="6"/>
        <v>0</v>
      </c>
      <c r="V49" s="227" t="s">
        <v>38</v>
      </c>
      <c r="W49" s="227"/>
    </row>
    <row r="50" spans="1:33" ht="23.25" customHeight="1">
      <c r="A50" s="50">
        <v>5</v>
      </c>
      <c r="B50" s="224" t="s">
        <v>39</v>
      </c>
      <c r="C50" s="225"/>
      <c r="D50" s="226"/>
      <c r="E50" s="51">
        <f>COUNTIF(E10:E45,5)</f>
        <v>0</v>
      </c>
      <c r="F50" s="51">
        <f t="shared" ref="F50:T50" si="10">COUNTIF(F10:F45,5)</f>
        <v>0</v>
      </c>
      <c r="G50" s="51">
        <f t="shared" si="10"/>
        <v>0</v>
      </c>
      <c r="H50" s="51">
        <f t="shared" si="10"/>
        <v>0</v>
      </c>
      <c r="I50" s="51">
        <f t="shared" si="10"/>
        <v>0</v>
      </c>
      <c r="J50" s="51">
        <f t="shared" si="10"/>
        <v>0</v>
      </c>
      <c r="K50" s="51">
        <f t="shared" si="10"/>
        <v>0</v>
      </c>
      <c r="L50" s="51">
        <f t="shared" si="10"/>
        <v>0</v>
      </c>
      <c r="M50" s="51">
        <f t="shared" si="10"/>
        <v>0</v>
      </c>
      <c r="N50" s="51">
        <f t="shared" si="10"/>
        <v>0</v>
      </c>
      <c r="O50" s="51">
        <f t="shared" si="10"/>
        <v>0</v>
      </c>
      <c r="P50" s="51"/>
      <c r="Q50" s="51">
        <f t="shared" si="10"/>
        <v>0</v>
      </c>
      <c r="R50" s="51">
        <f t="shared" si="10"/>
        <v>0</v>
      </c>
      <c r="S50" s="51">
        <f t="shared" si="10"/>
        <v>0</v>
      </c>
      <c r="T50" s="51">
        <f t="shared" si="10"/>
        <v>0</v>
      </c>
      <c r="U50" s="49">
        <f t="shared" si="6"/>
        <v>0</v>
      </c>
      <c r="V50" s="227" t="s">
        <v>40</v>
      </c>
      <c r="W50" s="227"/>
    </row>
    <row r="51" spans="1:33" ht="21.75" customHeight="1" thickBot="1">
      <c r="A51" s="53" t="s">
        <v>41</v>
      </c>
      <c r="B51" s="228" t="s">
        <v>42</v>
      </c>
      <c r="C51" s="229"/>
      <c r="D51" s="230"/>
      <c r="E51" s="54">
        <f t="shared" ref="E51:T51" si="11">COUNTIF(E10:E45,"N")</f>
        <v>0</v>
      </c>
      <c r="F51" s="54">
        <f t="shared" si="11"/>
        <v>0</v>
      </c>
      <c r="G51" s="54">
        <f t="shared" si="11"/>
        <v>0</v>
      </c>
      <c r="H51" s="54">
        <f t="shared" si="11"/>
        <v>0</v>
      </c>
      <c r="I51" s="54">
        <f t="shared" si="11"/>
        <v>0</v>
      </c>
      <c r="J51" s="54">
        <f t="shared" si="11"/>
        <v>0</v>
      </c>
      <c r="K51" s="54">
        <f t="shared" si="11"/>
        <v>0</v>
      </c>
      <c r="L51" s="54">
        <f t="shared" si="11"/>
        <v>0</v>
      </c>
      <c r="M51" s="54">
        <f t="shared" si="11"/>
        <v>0</v>
      </c>
      <c r="N51" s="54">
        <f t="shared" si="11"/>
        <v>0</v>
      </c>
      <c r="O51" s="54">
        <f t="shared" si="11"/>
        <v>0</v>
      </c>
      <c r="P51" s="54"/>
      <c r="Q51" s="54">
        <f t="shared" si="11"/>
        <v>0</v>
      </c>
      <c r="R51" s="54">
        <f t="shared" si="11"/>
        <v>0</v>
      </c>
      <c r="S51" s="54">
        <f t="shared" si="11"/>
        <v>0</v>
      </c>
      <c r="T51" s="54">
        <f t="shared" si="11"/>
        <v>0</v>
      </c>
      <c r="U51" s="49">
        <f t="shared" si="6"/>
        <v>0</v>
      </c>
      <c r="V51" s="227" t="s">
        <v>43</v>
      </c>
      <c r="W51" s="227"/>
      <c r="X51" s="55"/>
    </row>
    <row r="52" spans="1:33" ht="27.75" customHeight="1" thickBot="1"/>
    <row r="53" spans="1:33" ht="16.5" customHeight="1" thickBot="1">
      <c r="A53" s="231" t="s">
        <v>44</v>
      </c>
      <c r="B53" s="232"/>
      <c r="C53" s="232"/>
      <c r="D53" s="232"/>
      <c r="E53" s="232"/>
      <c r="F53" s="232"/>
      <c r="G53" s="232"/>
      <c r="H53" s="232"/>
      <c r="I53" s="232"/>
      <c r="J53" s="232"/>
      <c r="K53" s="233"/>
      <c r="U53" s="40"/>
      <c r="V53" s="56"/>
      <c r="W53" s="56"/>
      <c r="X53" s="56"/>
      <c r="Y53" s="56"/>
      <c r="Z53" s="56"/>
      <c r="AA53" s="56"/>
      <c r="AB53" s="56"/>
      <c r="AC53" s="56"/>
    </row>
    <row r="54" spans="1:33" ht="27" customHeight="1" thickBot="1">
      <c r="A54" s="234" t="s">
        <v>45</v>
      </c>
      <c r="B54" s="235"/>
      <c r="C54" s="235"/>
      <c r="D54" s="235"/>
      <c r="E54" s="235"/>
      <c r="F54" s="236"/>
      <c r="G54" s="237" t="s">
        <v>46</v>
      </c>
      <c r="H54" s="238"/>
      <c r="I54" s="239"/>
      <c r="J54" s="240" t="s">
        <v>47</v>
      </c>
      <c r="K54" s="241"/>
      <c r="V54" s="242" t="s">
        <v>48</v>
      </c>
      <c r="W54" s="243"/>
      <c r="X54" s="243"/>
      <c r="Y54" s="243"/>
      <c r="Z54" s="243"/>
      <c r="AA54" s="243"/>
      <c r="AB54" s="243"/>
      <c r="AC54" s="244"/>
    </row>
    <row r="55" spans="1:33" ht="21.75" customHeight="1" thickBot="1">
      <c r="A55" s="197" t="s">
        <v>49</v>
      </c>
      <c r="B55" s="198"/>
      <c r="C55" s="198"/>
      <c r="D55" s="198"/>
      <c r="E55" s="198"/>
      <c r="F55" s="199"/>
      <c r="G55" s="215" t="str">
        <f>IF(NOT(COUNT(X10:X41))," ",COUNTIF(X10:X41,1))</f>
        <v xml:space="preserve"> </v>
      </c>
      <c r="H55" s="215"/>
      <c r="I55" s="190"/>
      <c r="J55" s="57" t="e">
        <f>G55/COUNT($A$10:$A$44)*100</f>
        <v>#VALUE!</v>
      </c>
      <c r="K55" s="58" t="s">
        <v>50</v>
      </c>
      <c r="V55" s="245"/>
      <c r="W55" s="246"/>
      <c r="X55" s="246"/>
      <c r="Y55" s="246"/>
      <c r="Z55" s="246"/>
      <c r="AA55" s="246"/>
      <c r="AB55" s="246"/>
      <c r="AC55" s="247"/>
    </row>
    <row r="56" spans="1:33" ht="21" thickBot="1">
      <c r="A56" s="197" t="s">
        <v>51</v>
      </c>
      <c r="B56" s="198"/>
      <c r="C56" s="198"/>
      <c r="D56" s="198"/>
      <c r="E56" s="198"/>
      <c r="F56" s="199"/>
      <c r="G56" s="215" t="str">
        <f>IF(NOT(COUNT(X11:X42))," ",COUNTIF(X11:X42,2))</f>
        <v xml:space="preserve"> </v>
      </c>
      <c r="H56" s="215"/>
      <c r="I56" s="190"/>
      <c r="J56" s="57" t="e">
        <f>G56/COUNT($A$10:$A$44)*100</f>
        <v>#VALUE!</v>
      </c>
      <c r="K56" s="59" t="s">
        <v>50</v>
      </c>
      <c r="V56" s="216" t="s">
        <v>52</v>
      </c>
      <c r="W56" s="217"/>
      <c r="X56" s="217"/>
      <c r="Y56" s="217"/>
      <c r="Z56" s="217"/>
      <c r="AA56" s="217"/>
      <c r="AB56" s="217"/>
      <c r="AC56" s="218"/>
    </row>
    <row r="57" spans="1:33" ht="21" thickBot="1">
      <c r="A57" s="197" t="s">
        <v>53</v>
      </c>
      <c r="B57" s="198"/>
      <c r="C57" s="198"/>
      <c r="D57" s="198"/>
      <c r="E57" s="198"/>
      <c r="F57" s="199"/>
      <c r="G57" s="215" t="str">
        <f>IF(NOT(COUNT(X12:X43))," ",COUNTIF(X12:X43,"&gt;3"))</f>
        <v xml:space="preserve"> </v>
      </c>
      <c r="H57" s="215"/>
      <c r="I57" s="190"/>
      <c r="J57" s="57" t="e">
        <f>G57/COUNT($A$10:$A$44)*100</f>
        <v>#VALUE!</v>
      </c>
      <c r="K57" s="60" t="s">
        <v>50</v>
      </c>
      <c r="V57" s="219" t="s">
        <v>54</v>
      </c>
      <c r="W57" s="220"/>
      <c r="X57" s="220"/>
      <c r="Y57" s="221"/>
      <c r="Z57" s="222" t="s">
        <v>55</v>
      </c>
      <c r="AA57" s="222"/>
      <c r="AB57" s="222" t="s">
        <v>56</v>
      </c>
      <c r="AC57" s="223"/>
    </row>
    <row r="58" spans="1:33" ht="21" thickBot="1">
      <c r="A58" s="205" t="s">
        <v>57</v>
      </c>
      <c r="B58" s="206"/>
      <c r="C58" s="206"/>
      <c r="D58" s="206"/>
      <c r="E58" s="206"/>
      <c r="F58" s="206"/>
      <c r="G58" s="206"/>
      <c r="H58" s="206"/>
      <c r="I58" s="207"/>
      <c r="J58" s="208" t="s">
        <v>47</v>
      </c>
      <c r="K58" s="209"/>
      <c r="V58" s="210">
        <f>odsutnost2!AM36</f>
        <v>2</v>
      </c>
      <c r="W58" s="211"/>
      <c r="X58" s="211"/>
      <c r="Y58" s="162"/>
      <c r="Z58" s="163">
        <f>odsutnost2!AN37</f>
        <v>0</v>
      </c>
      <c r="AA58" s="163"/>
      <c r="AB58" s="163">
        <f>SUM(V58:AA58)</f>
        <v>2</v>
      </c>
      <c r="AC58" s="164"/>
    </row>
    <row r="59" spans="1:33" ht="20.25">
      <c r="A59" s="197" t="s">
        <v>58</v>
      </c>
      <c r="B59" s="198"/>
      <c r="C59" s="198"/>
      <c r="D59" s="198"/>
      <c r="E59" s="198"/>
      <c r="F59" s="199"/>
      <c r="G59" s="190">
        <f>COUNTIF(V10:V41,5)</f>
        <v>0</v>
      </c>
      <c r="H59" s="191"/>
      <c r="I59" s="191"/>
      <c r="J59" s="61">
        <f>G59/COUNT($A$10:$A$41)*100</f>
        <v>0</v>
      </c>
      <c r="K59" s="58" t="s">
        <v>50</v>
      </c>
      <c r="V59" s="212" t="s">
        <v>59</v>
      </c>
      <c r="W59" s="213"/>
      <c r="X59" s="213"/>
      <c r="Y59" s="213"/>
      <c r="Z59" s="213"/>
      <c r="AA59" s="213"/>
      <c r="AB59" s="213"/>
      <c r="AC59" s="214"/>
    </row>
    <row r="60" spans="1:33" ht="20.25">
      <c r="A60" s="187" t="s">
        <v>60</v>
      </c>
      <c r="B60" s="188"/>
      <c r="C60" s="188"/>
      <c r="D60" s="188"/>
      <c r="E60" s="188"/>
      <c r="F60" s="189"/>
      <c r="G60" s="190">
        <f>COUNTIF(V10:V41,4)</f>
        <v>0</v>
      </c>
      <c r="H60" s="191"/>
      <c r="I60" s="191"/>
      <c r="J60" s="61">
        <f>G60/COUNT($A$10:$A$41)*100</f>
        <v>0</v>
      </c>
      <c r="K60" s="59" t="s">
        <v>50</v>
      </c>
      <c r="V60" s="192" t="s">
        <v>54</v>
      </c>
      <c r="W60" s="193"/>
      <c r="X60" s="193"/>
      <c r="Y60" s="194"/>
      <c r="Z60" s="195" t="s">
        <v>55</v>
      </c>
      <c r="AA60" s="195"/>
      <c r="AB60" s="195" t="s">
        <v>56</v>
      </c>
      <c r="AC60" s="196"/>
    </row>
    <row r="61" spans="1:33" ht="21" thickBot="1">
      <c r="A61" s="197" t="s">
        <v>61</v>
      </c>
      <c r="B61" s="198"/>
      <c r="C61" s="198"/>
      <c r="D61" s="198"/>
      <c r="E61" s="198"/>
      <c r="F61" s="199"/>
      <c r="G61" s="190">
        <f>COUNTIF(V10:V41,3)</f>
        <v>0</v>
      </c>
      <c r="H61" s="191"/>
      <c r="I61" s="191"/>
      <c r="J61" s="61">
        <f>G61/COUNT($A$10:$A$41)*100</f>
        <v>0</v>
      </c>
      <c r="K61" s="59" t="s">
        <v>50</v>
      </c>
      <c r="V61" s="200">
        <f>AVERAGE(Y10:Y41)</f>
        <v>6.25E-2</v>
      </c>
      <c r="W61" s="201"/>
      <c r="X61" s="201"/>
      <c r="Y61" s="202"/>
      <c r="Z61" s="203">
        <f ca="1">AVERAGE(Z10:Z341)</f>
        <v>0</v>
      </c>
      <c r="AA61" s="203"/>
      <c r="AB61" s="203">
        <f>AVERAGE(AA10:AA41)</f>
        <v>6.4516129032258063E-2</v>
      </c>
      <c r="AC61" s="204"/>
    </row>
    <row r="62" spans="1:33" ht="21" thickBot="1">
      <c r="A62" s="165" t="s">
        <v>62</v>
      </c>
      <c r="B62" s="166"/>
      <c r="C62" s="166"/>
      <c r="D62" s="166"/>
      <c r="E62" s="166"/>
      <c r="F62" s="167"/>
      <c r="G62" s="168">
        <f>COUNTIF(V10:V41,2)</f>
        <v>0</v>
      </c>
      <c r="H62" s="169"/>
      <c r="I62" s="169"/>
      <c r="J62" s="61">
        <f>G62/COUNT($A$10:$A$41)*100</f>
        <v>0</v>
      </c>
      <c r="K62" s="62" t="s">
        <v>50</v>
      </c>
    </row>
    <row r="63" spans="1:33">
      <c r="V63" s="170" t="s">
        <v>12</v>
      </c>
      <c r="W63" s="171"/>
      <c r="X63" s="171"/>
      <c r="Y63" s="172"/>
      <c r="Z63" s="172"/>
      <c r="AA63" s="172"/>
      <c r="AB63" s="172"/>
      <c r="AC63" s="172"/>
      <c r="AD63" s="172"/>
      <c r="AE63" s="172"/>
      <c r="AF63" s="172"/>
      <c r="AG63" s="173"/>
    </row>
    <row r="64" spans="1:33">
      <c r="V64" s="174"/>
      <c r="W64" s="175"/>
      <c r="X64" s="175"/>
      <c r="Y64" s="176"/>
      <c r="Z64" s="176"/>
      <c r="AA64" s="176"/>
      <c r="AB64" s="176"/>
      <c r="AC64" s="176"/>
      <c r="AD64" s="176"/>
      <c r="AE64" s="176"/>
      <c r="AF64" s="176"/>
      <c r="AG64" s="177"/>
    </row>
    <row r="65" spans="1:33" ht="13.5" thickBot="1">
      <c r="V65" s="174"/>
      <c r="W65" s="175"/>
      <c r="X65" s="175"/>
      <c r="Y65" s="176"/>
      <c r="Z65" s="176"/>
      <c r="AA65" s="176"/>
      <c r="AB65" s="176"/>
      <c r="AC65" s="176"/>
      <c r="AD65" s="176"/>
      <c r="AE65" s="176"/>
      <c r="AF65" s="176"/>
      <c r="AG65" s="177"/>
    </row>
    <row r="66" spans="1:33" ht="18" customHeight="1">
      <c r="A66" s="178" t="s">
        <v>63</v>
      </c>
      <c r="B66" s="179"/>
      <c r="C66" s="179"/>
      <c r="D66" s="179"/>
      <c r="E66" s="179"/>
      <c r="F66" s="179"/>
      <c r="G66" s="179"/>
      <c r="H66" s="179"/>
      <c r="I66" s="180"/>
      <c r="V66" s="181" t="s">
        <v>64</v>
      </c>
      <c r="W66" s="182"/>
      <c r="X66" s="182"/>
      <c r="Y66" s="183"/>
      <c r="Z66" s="183"/>
      <c r="AA66" s="183"/>
      <c r="AB66" s="183"/>
      <c r="AC66" s="183"/>
      <c r="AD66" s="183"/>
      <c r="AE66" s="183"/>
      <c r="AF66" s="183"/>
      <c r="AG66" s="184"/>
    </row>
    <row r="67" spans="1:33" ht="20.25" customHeight="1">
      <c r="A67" s="63" t="s">
        <v>65</v>
      </c>
      <c r="B67" s="64"/>
      <c r="C67" s="64"/>
      <c r="D67" s="64"/>
      <c r="E67" s="64"/>
      <c r="F67" s="65"/>
      <c r="G67" s="159">
        <f>COUNTIFS(V10:V34,"&gt;1")/COUNT(A10:A41)*100</f>
        <v>0</v>
      </c>
      <c r="H67" s="160"/>
      <c r="I67" s="66" t="s">
        <v>50</v>
      </c>
      <c r="V67" s="185" t="s">
        <v>66</v>
      </c>
      <c r="W67" s="186"/>
      <c r="X67" s="186"/>
      <c r="Y67" s="157"/>
      <c r="Z67" s="157" t="s">
        <v>67</v>
      </c>
      <c r="AA67" s="157"/>
      <c r="AB67" s="157" t="s">
        <v>68</v>
      </c>
      <c r="AC67" s="157"/>
      <c r="AD67" s="157" t="s">
        <v>69</v>
      </c>
      <c r="AE67" s="157"/>
      <c r="AF67" s="157" t="s">
        <v>70</v>
      </c>
      <c r="AG67" s="158"/>
    </row>
    <row r="68" spans="1:33" ht="17.25" customHeight="1">
      <c r="A68" s="67" t="s">
        <v>71</v>
      </c>
      <c r="B68" s="4"/>
      <c r="C68" s="4"/>
      <c r="D68" s="4"/>
      <c r="E68" s="4"/>
      <c r="F68" s="68"/>
      <c r="G68" s="159">
        <f>COUNTIF(V10:V34,1)/COUNT(A10:A41)*100</f>
        <v>0</v>
      </c>
      <c r="H68" s="160"/>
      <c r="I68" s="69" t="s">
        <v>50</v>
      </c>
      <c r="V68" s="161">
        <f>COUNTIF(AB10:AB41,"x")</f>
        <v>3</v>
      </c>
      <c r="W68" s="162"/>
      <c r="X68" s="162"/>
      <c r="Y68" s="163"/>
      <c r="Z68" s="163">
        <f>COUNTIF(AC10:AC41,"x")</f>
        <v>2</v>
      </c>
      <c r="AA68" s="163"/>
      <c r="AB68" s="163">
        <f>COUNTIF(AD10:AD41,"x")</f>
        <v>0</v>
      </c>
      <c r="AC68" s="163"/>
      <c r="AD68" s="163">
        <f>COUNTIF(AH10:AH34,"x")</f>
        <v>0</v>
      </c>
      <c r="AE68" s="163"/>
      <c r="AF68" s="163">
        <f>COUNTIF(AJ10:AJ41,"x")</f>
        <v>0</v>
      </c>
      <c r="AG68" s="164"/>
    </row>
    <row r="69" spans="1:33" ht="17.25" customHeight="1" thickBot="1">
      <c r="A69" s="70" t="s">
        <v>72</v>
      </c>
      <c r="B69" s="71"/>
      <c r="C69" s="71"/>
      <c r="D69" s="71"/>
      <c r="E69" s="71"/>
      <c r="F69" s="71"/>
      <c r="G69" s="144">
        <f>COUNTIF(V10:V34,n)/COUNT(A10:A41)*100</f>
        <v>0</v>
      </c>
      <c r="H69" s="145"/>
      <c r="I69" s="72" t="s">
        <v>50</v>
      </c>
      <c r="V69" s="146" t="s">
        <v>27</v>
      </c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8"/>
    </row>
    <row r="70" spans="1:33">
      <c r="V70" s="104" t="s">
        <v>85</v>
      </c>
      <c r="W70" s="153" t="s">
        <v>86</v>
      </c>
      <c r="X70" s="153"/>
      <c r="Y70" s="154"/>
      <c r="Z70" s="149" t="s">
        <v>87</v>
      </c>
      <c r="AA70" s="149"/>
      <c r="AB70" s="149" t="s">
        <v>88</v>
      </c>
      <c r="AC70" s="149"/>
      <c r="AD70" s="149" t="s">
        <v>89</v>
      </c>
      <c r="AE70" s="149"/>
      <c r="AF70" s="149" t="s">
        <v>90</v>
      </c>
      <c r="AG70" s="150"/>
    </row>
    <row r="71" spans="1:33" ht="12.75" customHeight="1">
      <c r="V71" s="151">
        <f>COUNTIF(AG10:AG42,"P")</f>
        <v>1</v>
      </c>
      <c r="W71" s="155">
        <f>COUNTIF(AG10:AG41,"V")</f>
        <v>1</v>
      </c>
      <c r="X71" s="155"/>
      <c r="Y71" s="137"/>
      <c r="Z71" s="136">
        <f>COUNTIF(AG10:AG41,"D")</f>
        <v>1</v>
      </c>
      <c r="AA71" s="137"/>
      <c r="AB71" s="136">
        <f>COUNTIF(AG10:AG41,"Z")</f>
        <v>1</v>
      </c>
      <c r="AC71" s="137"/>
      <c r="AD71" s="136">
        <f>COUNTIF(AG10:AG41,"L")</f>
        <v>1</v>
      </c>
      <c r="AE71" s="137"/>
      <c r="AF71" s="136">
        <f>SUM(V71:AC72)</f>
        <v>4</v>
      </c>
      <c r="AG71" s="140"/>
    </row>
    <row r="72" spans="1:33" ht="13.5" customHeight="1" thickBot="1">
      <c r="V72" s="152"/>
      <c r="W72" s="156"/>
      <c r="X72" s="156"/>
      <c r="Y72" s="139"/>
      <c r="Z72" s="138"/>
      <c r="AA72" s="139"/>
      <c r="AB72" s="138"/>
      <c r="AC72" s="139"/>
      <c r="AD72" s="138"/>
      <c r="AE72" s="139"/>
      <c r="AF72" s="138"/>
      <c r="AG72" s="141"/>
    </row>
    <row r="73" spans="1:33" ht="12.75" customHeight="1">
      <c r="W73" s="142" t="s">
        <v>91</v>
      </c>
      <c r="X73" s="142"/>
      <c r="Y73" s="142"/>
      <c r="Z73" s="142"/>
      <c r="AA73" s="142"/>
      <c r="AB73" s="142"/>
      <c r="AC73" s="142"/>
      <c r="AD73" s="142"/>
    </row>
    <row r="74" spans="1:33">
      <c r="W74" s="143"/>
      <c r="X74" s="143"/>
      <c r="Y74" s="143"/>
      <c r="Z74" s="143"/>
      <c r="AA74" s="143"/>
      <c r="AB74" s="143"/>
      <c r="AC74" s="143"/>
      <c r="AD74" s="143"/>
    </row>
    <row r="75" spans="1:33">
      <c r="W75" s="143"/>
      <c r="X75" s="143"/>
      <c r="Y75" s="143"/>
      <c r="Z75" s="143"/>
      <c r="AA75" s="143"/>
      <c r="AB75" s="143"/>
      <c r="AC75" s="143"/>
      <c r="AD75" s="143"/>
    </row>
  </sheetData>
  <sheetProtection algorithmName="SHA-512" hashValue="lVk4JJciJj9eNGCIV8o+W7YWZN+mtodVrKChTIm7ai+PLOiPxsYsMRurs7Ll6eccplx//JwTHowFQUQ8PqhoFQ==" saltValue="jD+t7G5EtcwhTVzoXdibTg==" spinCount="100000" sheet="1" objects="1" scenarios="1"/>
  <mergeCells count="116">
    <mergeCell ref="W73:AD75"/>
    <mergeCell ref="V71:V72"/>
    <mergeCell ref="W71:Y72"/>
    <mergeCell ref="Z71:AA72"/>
    <mergeCell ref="AB71:AC72"/>
    <mergeCell ref="AD71:AE72"/>
    <mergeCell ref="AF71:AG72"/>
    <mergeCell ref="G69:H69"/>
    <mergeCell ref="V69:AG69"/>
    <mergeCell ref="W70:Y70"/>
    <mergeCell ref="Z70:AA70"/>
    <mergeCell ref="AB70:AC70"/>
    <mergeCell ref="AD70:AE70"/>
    <mergeCell ref="AF70:AG70"/>
    <mergeCell ref="AF67:AG67"/>
    <mergeCell ref="G68:H68"/>
    <mergeCell ref="V68:Y68"/>
    <mergeCell ref="Z68:AA68"/>
    <mergeCell ref="AB68:AC68"/>
    <mergeCell ref="AD68:AE68"/>
    <mergeCell ref="AF68:AG68"/>
    <mergeCell ref="A62:F62"/>
    <mergeCell ref="G62:I62"/>
    <mergeCell ref="V63:AG65"/>
    <mergeCell ref="A66:I66"/>
    <mergeCell ref="V66:AG66"/>
    <mergeCell ref="G67:H67"/>
    <mergeCell ref="V67:Y67"/>
    <mergeCell ref="Z67:AA67"/>
    <mergeCell ref="AB67:AC67"/>
    <mergeCell ref="AD67:AE67"/>
    <mergeCell ref="A60:F60"/>
    <mergeCell ref="G60:I60"/>
    <mergeCell ref="V60:Y60"/>
    <mergeCell ref="Z60:AA60"/>
    <mergeCell ref="AB60:AC60"/>
    <mergeCell ref="A61:F61"/>
    <mergeCell ref="G61:I61"/>
    <mergeCell ref="V61:Y61"/>
    <mergeCell ref="Z61:AA61"/>
    <mergeCell ref="AB61:AC61"/>
    <mergeCell ref="A58:I58"/>
    <mergeCell ref="J58:K58"/>
    <mergeCell ref="V58:Y58"/>
    <mergeCell ref="Z58:AA58"/>
    <mergeCell ref="AB58:AC58"/>
    <mergeCell ref="A59:F59"/>
    <mergeCell ref="G59:I59"/>
    <mergeCell ref="V59:AC59"/>
    <mergeCell ref="G55:I55"/>
    <mergeCell ref="A56:F56"/>
    <mergeCell ref="G56:I56"/>
    <mergeCell ref="V56:AC56"/>
    <mergeCell ref="A57:F57"/>
    <mergeCell ref="G57:I57"/>
    <mergeCell ref="V57:Y57"/>
    <mergeCell ref="Z57:AA57"/>
    <mergeCell ref="AB57:AC57"/>
    <mergeCell ref="B50:D50"/>
    <mergeCell ref="V50:W50"/>
    <mergeCell ref="B51:D51"/>
    <mergeCell ref="V51:W51"/>
    <mergeCell ref="A53:K53"/>
    <mergeCell ref="A54:F54"/>
    <mergeCell ref="G54:I54"/>
    <mergeCell ref="J54:K54"/>
    <mergeCell ref="V54:AC55"/>
    <mergeCell ref="A55:F55"/>
    <mergeCell ref="B47:D47"/>
    <mergeCell ref="V47:W47"/>
    <mergeCell ref="B48:D48"/>
    <mergeCell ref="V48:W48"/>
    <mergeCell ref="B49:D49"/>
    <mergeCell ref="V49:W49"/>
    <mergeCell ref="B41:D41"/>
    <mergeCell ref="U42:V42"/>
    <mergeCell ref="U43:V43"/>
    <mergeCell ref="A45:D45"/>
    <mergeCell ref="B46:D46"/>
    <mergeCell ref="V46:W46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Y4:Z4"/>
    <mergeCell ref="Y5:Z5"/>
    <mergeCell ref="Y6:Z6"/>
    <mergeCell ref="Y7:AA8"/>
    <mergeCell ref="AB7:AG8"/>
    <mergeCell ref="B10:D10"/>
    <mergeCell ref="A1:E1"/>
    <mergeCell ref="A2:E2"/>
    <mergeCell ref="A3:E3"/>
    <mergeCell ref="G3:L3"/>
    <mergeCell ref="C4:F5"/>
    <mergeCell ref="J4:V4"/>
  </mergeCells>
  <conditionalFormatting sqref="E10:X41">
    <cfRule type="cellIs" dxfId="19" priority="20" stopIfTrue="1" operator="equal">
      <formula>1</formula>
    </cfRule>
  </conditionalFormatting>
  <conditionalFormatting sqref="E50:T50">
    <cfRule type="cellIs" dxfId="18" priority="19" operator="greaterThan">
      <formula>"&gt;5"</formula>
    </cfRule>
  </conditionalFormatting>
  <conditionalFormatting sqref="E50:T50">
    <cfRule type="cellIs" dxfId="17" priority="18" operator="greaterThan">
      <formula>"$E55;$S55&gt;5"</formula>
    </cfRule>
  </conditionalFormatting>
  <conditionalFormatting sqref="E50:T50">
    <cfRule type="cellIs" dxfId="16" priority="17" operator="greaterThan">
      <formula>"&gt;5"</formula>
    </cfRule>
  </conditionalFormatting>
  <conditionalFormatting sqref="F50">
    <cfRule type="cellIs" dxfId="15" priority="14" operator="greaterThan">
      <formula>5</formula>
    </cfRule>
    <cfRule type="cellIs" dxfId="14" priority="15" operator="greaterThan">
      <formula>9</formula>
    </cfRule>
    <cfRule type="cellIs" dxfId="13" priority="16" operator="greaterThan">
      <formula>"&gt;5"</formula>
    </cfRule>
  </conditionalFormatting>
  <conditionalFormatting sqref="G50:T50">
    <cfRule type="cellIs" dxfId="12" priority="13" operator="greaterThan">
      <formula>5</formula>
    </cfRule>
  </conditionalFormatting>
  <conditionalFormatting sqref="T50">
    <cfRule type="cellIs" priority="11" operator="greaterThanOrEqual">
      <formula>$Z$10:$Z$34&gt;=5</formula>
    </cfRule>
    <cfRule type="cellIs" dxfId="11" priority="12" operator="greaterThan">
      <formula>5</formula>
    </cfRule>
  </conditionalFormatting>
  <conditionalFormatting sqref="G55:I57">
    <cfRule type="cellIs" dxfId="10" priority="10" operator="between">
      <formula>4</formula>
      <formula>9</formula>
    </cfRule>
  </conditionalFormatting>
  <conditionalFormatting sqref="E10:T41">
    <cfRule type="cellIs" dxfId="9" priority="1" operator="equal">
      <formula>1</formula>
    </cfRule>
    <cfRule type="cellIs" dxfId="8" priority="2" operator="equal">
      <formula>1</formula>
    </cfRule>
    <cfRule type="cellIs" dxfId="7" priority="3" operator="equal">
      <formula>1</formula>
    </cfRule>
    <cfRule type="cellIs" dxfId="6" priority="4" operator="equal">
      <formula>1</formula>
    </cfRule>
    <cfRule type="cellIs" dxfId="5" priority="6" operator="equal">
      <formula>5</formula>
    </cfRule>
    <cfRule type="cellIs" dxfId="4" priority="9" operator="equal">
      <formula>1</formula>
    </cfRule>
  </conditionalFormatting>
  <conditionalFormatting sqref="E10:S41">
    <cfRule type="cellIs" dxfId="3" priority="8" operator="equal">
      <formula>5</formula>
    </cfRule>
  </conditionalFormatting>
  <conditionalFormatting sqref="Z10:Z41">
    <cfRule type="cellIs" dxfId="2" priority="7" operator="greaterThan">
      <formula>3</formula>
    </cfRule>
  </conditionalFormatting>
  <conditionalFormatting sqref="E10:V41">
    <cfRule type="cellIs" dxfId="1" priority="5" operator="equal">
      <formula>5</formula>
    </cfRule>
  </conditionalFormatting>
  <dataValidations count="2">
    <dataValidation type="whole" allowBlank="1" showInputMessage="1" showErrorMessage="1" errorTitle="POZDRAV" error="Dragi profesori pozdrav. Ta ocjena još nije u opticaju. _x000a_S poštovanjem Smayson!!!" promptTitle="unijeti cjene od 1 do 5" sqref="E10:T41">
      <formula1>1</formula1>
      <formula2>5</formula2>
    </dataValidation>
    <dataValidation type="whole" allowBlank="1" showInputMessage="1" showErrorMessage="1" errorTitle="POZDRAV" error="Dragi profesori pozdrav. Ta ocjena još nije u opticaju. _x000a_S poštovanjem Hano" sqref="U10:U41">
      <formula1>1</formula1>
      <formula2>5</formula2>
    </dataValidation>
  </dataValidations>
  <pageMargins left="0.7" right="0.7" top="0.75" bottom="0.75" header="0.3" footer="0.3"/>
  <pageSetup paperSize="9" scale="40" orientation="portrait" verticalDpi="300" r:id="rId1"/>
  <headerFooter differentFirst="1"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2"/>
  <sheetViews>
    <sheetView showGridLines="0" zoomScaleNormal="100" workbookViewId="0">
      <selection activeCell="AL5" sqref="AL5:AL35"/>
    </sheetView>
  </sheetViews>
  <sheetFormatPr defaultRowHeight="12.75"/>
  <cols>
    <col min="1" max="1" width="3" style="73" customWidth="1"/>
    <col min="2" max="2" width="20.28515625" style="73" customWidth="1"/>
    <col min="3" max="3" width="3.28515625" style="73" bestFit="1" customWidth="1"/>
    <col min="4" max="4" width="2.85546875" style="77" customWidth="1"/>
    <col min="5" max="5" width="3.28515625" style="73" customWidth="1"/>
    <col min="6" max="6" width="3.28515625" style="73" bestFit="1" customWidth="1"/>
    <col min="7" max="7" width="3.42578125" style="73" customWidth="1"/>
    <col min="8" max="9" width="3" style="73" customWidth="1"/>
    <col min="10" max="10" width="3.140625" style="73" customWidth="1"/>
    <col min="11" max="11" width="3" style="73" customWidth="1"/>
    <col min="12" max="12" width="2.7109375" style="73" customWidth="1"/>
    <col min="13" max="13" width="3.85546875" style="73" customWidth="1"/>
    <col min="14" max="14" width="2.7109375" style="73" customWidth="1"/>
    <col min="15" max="15" width="3" style="73" customWidth="1"/>
    <col min="16" max="16" width="2.7109375" style="73" customWidth="1"/>
    <col min="17" max="17" width="3" style="73" customWidth="1"/>
    <col min="18" max="19" width="3.42578125" style="73" customWidth="1"/>
    <col min="20" max="20" width="2.85546875" style="73" customWidth="1"/>
    <col min="21" max="21" width="3" style="73" customWidth="1"/>
    <col min="22" max="22" width="2.85546875" style="73" customWidth="1"/>
    <col min="23" max="23" width="3" style="73" customWidth="1"/>
    <col min="24" max="24" width="3.140625" style="73" customWidth="1"/>
    <col min="25" max="25" width="3.7109375" style="73" customWidth="1"/>
    <col min="26" max="26" width="2.85546875" style="73" customWidth="1"/>
    <col min="27" max="27" width="3.140625" style="73" customWidth="1"/>
    <col min="28" max="28" width="2.85546875" style="73" customWidth="1"/>
    <col min="29" max="29" width="3.85546875" style="73" customWidth="1"/>
    <col min="30" max="30" width="3.28515625" style="73" customWidth="1"/>
    <col min="31" max="31" width="3.42578125" style="73" customWidth="1"/>
    <col min="32" max="32" width="2.85546875" style="73" customWidth="1"/>
    <col min="33" max="33" width="3" style="73" customWidth="1"/>
    <col min="34" max="34" width="2.7109375" style="73" customWidth="1"/>
    <col min="35" max="35" width="3" style="73" customWidth="1"/>
    <col min="36" max="36" width="2.7109375" style="73" customWidth="1"/>
    <col min="37" max="37" width="3.28515625" style="73" customWidth="1"/>
    <col min="38" max="38" width="2.85546875" style="73" customWidth="1"/>
    <col min="39" max="39" width="6.28515625" style="73" customWidth="1"/>
    <col min="40" max="40" width="5.42578125" style="73" customWidth="1"/>
    <col min="41" max="16384" width="9.140625" style="73"/>
  </cols>
  <sheetData>
    <row r="1" spans="1:40" ht="19.5" customHeight="1">
      <c r="A1" s="313" t="s">
        <v>73</v>
      </c>
      <c r="B1" s="314"/>
      <c r="C1" s="305">
        <v>19</v>
      </c>
      <c r="D1" s="306"/>
      <c r="E1" s="305">
        <v>20</v>
      </c>
      <c r="F1" s="306"/>
      <c r="G1" s="305">
        <v>21</v>
      </c>
      <c r="H1" s="306"/>
      <c r="I1" s="305">
        <v>22</v>
      </c>
      <c r="J1" s="306"/>
      <c r="K1" s="305">
        <v>23</v>
      </c>
      <c r="L1" s="306"/>
      <c r="M1" s="305">
        <v>24</v>
      </c>
      <c r="N1" s="306"/>
      <c r="O1" s="305">
        <v>25</v>
      </c>
      <c r="P1" s="306"/>
      <c r="Q1" s="305">
        <v>26</v>
      </c>
      <c r="R1" s="306"/>
      <c r="S1" s="305">
        <v>27</v>
      </c>
      <c r="T1" s="306"/>
      <c r="U1" s="305">
        <v>28</v>
      </c>
      <c r="V1" s="306"/>
      <c r="W1" s="305">
        <v>29</v>
      </c>
      <c r="X1" s="306"/>
      <c r="Y1" s="305">
        <v>30</v>
      </c>
      <c r="Z1" s="306"/>
      <c r="AA1" s="305">
        <v>31</v>
      </c>
      <c r="AB1" s="306"/>
      <c r="AC1" s="305">
        <v>32</v>
      </c>
      <c r="AD1" s="306"/>
      <c r="AE1" s="305">
        <v>33</v>
      </c>
      <c r="AF1" s="306"/>
      <c r="AG1" s="305">
        <v>34</v>
      </c>
      <c r="AH1" s="306"/>
      <c r="AI1" s="305">
        <v>35</v>
      </c>
      <c r="AJ1" s="306"/>
      <c r="AK1" s="305">
        <v>36</v>
      </c>
      <c r="AL1" s="306"/>
      <c r="AM1" s="307" t="s">
        <v>74</v>
      </c>
      <c r="AN1" s="310" t="s">
        <v>75</v>
      </c>
    </row>
    <row r="2" spans="1:40" ht="10.5" customHeight="1">
      <c r="A2" s="74"/>
      <c r="B2" s="74"/>
      <c r="C2" s="303" t="s">
        <v>76</v>
      </c>
      <c r="D2" s="303" t="s">
        <v>77</v>
      </c>
      <c r="E2" s="303" t="s">
        <v>76</v>
      </c>
      <c r="F2" s="303" t="s">
        <v>77</v>
      </c>
      <c r="G2" s="303" t="s">
        <v>76</v>
      </c>
      <c r="H2" s="303" t="s">
        <v>77</v>
      </c>
      <c r="I2" s="303" t="s">
        <v>76</v>
      </c>
      <c r="J2" s="303" t="s">
        <v>77</v>
      </c>
      <c r="K2" s="303" t="s">
        <v>76</v>
      </c>
      <c r="L2" s="303" t="s">
        <v>77</v>
      </c>
      <c r="M2" s="303" t="s">
        <v>76</v>
      </c>
      <c r="N2" s="303" t="s">
        <v>77</v>
      </c>
      <c r="O2" s="303" t="s">
        <v>76</v>
      </c>
      <c r="P2" s="303" t="s">
        <v>77</v>
      </c>
      <c r="Q2" s="303" t="s">
        <v>76</v>
      </c>
      <c r="R2" s="303" t="s">
        <v>77</v>
      </c>
      <c r="S2" s="303" t="s">
        <v>76</v>
      </c>
      <c r="T2" s="303" t="s">
        <v>77</v>
      </c>
      <c r="U2" s="303" t="s">
        <v>76</v>
      </c>
      <c r="V2" s="303" t="s">
        <v>77</v>
      </c>
      <c r="W2" s="303" t="s">
        <v>76</v>
      </c>
      <c r="X2" s="303" t="s">
        <v>77</v>
      </c>
      <c r="Y2" s="303" t="s">
        <v>76</v>
      </c>
      <c r="Z2" s="303" t="s">
        <v>77</v>
      </c>
      <c r="AA2" s="303" t="s">
        <v>76</v>
      </c>
      <c r="AB2" s="303" t="s">
        <v>77</v>
      </c>
      <c r="AC2" s="303" t="s">
        <v>76</v>
      </c>
      <c r="AD2" s="303" t="s">
        <v>77</v>
      </c>
      <c r="AE2" s="303" t="s">
        <v>76</v>
      </c>
      <c r="AF2" s="303" t="s">
        <v>77</v>
      </c>
      <c r="AG2" s="303" t="s">
        <v>76</v>
      </c>
      <c r="AH2" s="303" t="s">
        <v>77</v>
      </c>
      <c r="AI2" s="303" t="s">
        <v>76</v>
      </c>
      <c r="AJ2" s="303" t="s">
        <v>77</v>
      </c>
      <c r="AK2" s="303" t="s">
        <v>76</v>
      </c>
      <c r="AL2" s="303" t="s">
        <v>77</v>
      </c>
      <c r="AM2" s="308"/>
      <c r="AN2" s="311"/>
    </row>
    <row r="3" spans="1:40" ht="18" customHeight="1">
      <c r="A3" s="75" t="str">
        <f>'[1]1polugodiste'!A9</f>
        <v>R/B</v>
      </c>
      <c r="B3" s="76" t="str">
        <f>'1polugodiste'!B9</f>
        <v>IME I PREZIME UČENIKA</v>
      </c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9"/>
      <c r="AN3" s="312"/>
    </row>
    <row r="4" spans="1:40">
      <c r="A4" s="82">
        <f>'1polugodiste'!A10</f>
        <v>1</v>
      </c>
      <c r="B4" s="106" t="str">
        <f>'1polugodiste'!B10:D10</f>
        <v>lato</v>
      </c>
      <c r="C4" s="108"/>
      <c r="D4" s="109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5">
        <f>SUM(C4,E4,G4,I4,K4,M4,O4,Q4,S4,U4,W4,Y4,AA4,AC4,AE4,AG4,AI4,AK4,)</f>
        <v>0</v>
      </c>
      <c r="AN4" s="106">
        <f>SUM(D4,F4,H4,J4,L4,N4,P4,R4,T4,V4,X4,Z4,AB4,AD4,AF4,AH4,AJ4,AL4,)</f>
        <v>0</v>
      </c>
    </row>
    <row r="5" spans="1:40">
      <c r="A5" s="82">
        <f>'1polugodiste'!A11</f>
        <v>0</v>
      </c>
      <c r="B5" s="82">
        <f>'1polugodiste'!B11:D11</f>
        <v>0</v>
      </c>
      <c r="C5" s="108"/>
      <c r="D5" s="109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5">
        <f t="shared" ref="AM5:AN36" si="0">SUM(C5,E5,G5,I5,K5,M5,O5,Q5,S5,U5,W5,Y5,AA5,AC5,AE5,AG5,AI5,AK5,)</f>
        <v>0</v>
      </c>
      <c r="AN5" s="106">
        <f t="shared" si="0"/>
        <v>0</v>
      </c>
    </row>
    <row r="6" spans="1:40">
      <c r="A6" s="82">
        <f>'1polugodiste'!A12</f>
        <v>0</v>
      </c>
      <c r="B6" s="82">
        <f>'1polugodiste'!B12:D12</f>
        <v>0</v>
      </c>
      <c r="C6" s="108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5">
        <f t="shared" si="0"/>
        <v>0</v>
      </c>
      <c r="AN6" s="106">
        <f t="shared" si="0"/>
        <v>0</v>
      </c>
    </row>
    <row r="7" spans="1:40">
      <c r="A7" s="82">
        <f>'1polugodiste'!A13</f>
        <v>0</v>
      </c>
      <c r="B7" s="82">
        <f>'1polugodiste'!B13:D13</f>
        <v>0</v>
      </c>
      <c r="C7" s="108"/>
      <c r="D7" s="109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5">
        <f t="shared" si="0"/>
        <v>0</v>
      </c>
      <c r="AN7" s="106">
        <f t="shared" si="0"/>
        <v>0</v>
      </c>
    </row>
    <row r="8" spans="1:40">
      <c r="A8" s="82">
        <f>'1polugodiste'!A14</f>
        <v>0</v>
      </c>
      <c r="B8" s="82">
        <f>'1polugodiste'!B14:D14</f>
        <v>0</v>
      </c>
      <c r="C8" s="108"/>
      <c r="D8" s="109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5">
        <f t="shared" si="0"/>
        <v>0</v>
      </c>
      <c r="AN8" s="106">
        <f t="shared" si="0"/>
        <v>0</v>
      </c>
    </row>
    <row r="9" spans="1:40">
      <c r="A9" s="82">
        <f>'1polugodiste'!A15</f>
        <v>0</v>
      </c>
      <c r="B9" s="82">
        <f>'1polugodiste'!B15:D15</f>
        <v>0</v>
      </c>
      <c r="C9" s="108"/>
      <c r="D9" s="109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5">
        <f t="shared" si="0"/>
        <v>0</v>
      </c>
      <c r="AN9" s="106">
        <f t="shared" si="0"/>
        <v>0</v>
      </c>
    </row>
    <row r="10" spans="1:40">
      <c r="A10" s="82">
        <f>'1polugodiste'!A16</f>
        <v>0</v>
      </c>
      <c r="B10" s="82">
        <f>'1polugodiste'!B16:D16</f>
        <v>0</v>
      </c>
      <c r="C10" s="108"/>
      <c r="D10" s="109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5">
        <f t="shared" si="0"/>
        <v>0</v>
      </c>
      <c r="AN10" s="106">
        <f t="shared" si="0"/>
        <v>0</v>
      </c>
    </row>
    <row r="11" spans="1:40">
      <c r="A11" s="82">
        <f>'1polugodiste'!A17</f>
        <v>0</v>
      </c>
      <c r="B11" s="82">
        <f>'1polugodiste'!B17:D17</f>
        <v>0</v>
      </c>
      <c r="C11" s="108"/>
      <c r="D11" s="109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5">
        <f t="shared" si="0"/>
        <v>0</v>
      </c>
      <c r="AN11" s="106">
        <f t="shared" si="0"/>
        <v>0</v>
      </c>
    </row>
    <row r="12" spans="1:40">
      <c r="A12" s="82">
        <f>'1polugodiste'!A18</f>
        <v>0</v>
      </c>
      <c r="B12" s="82">
        <f>'1polugodiste'!B18:D18</f>
        <v>0</v>
      </c>
      <c r="C12" s="108"/>
      <c r="D12" s="109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5">
        <f t="shared" si="0"/>
        <v>0</v>
      </c>
      <c r="AN12" s="106">
        <f t="shared" si="0"/>
        <v>0</v>
      </c>
    </row>
    <row r="13" spans="1:40">
      <c r="A13" s="82">
        <f>'1polugodiste'!A19</f>
        <v>0</v>
      </c>
      <c r="B13" s="82">
        <f>'1polugodiste'!B19:D19</f>
        <v>0</v>
      </c>
      <c r="C13" s="108"/>
      <c r="D13" s="109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5">
        <f t="shared" si="0"/>
        <v>0</v>
      </c>
      <c r="AN13" s="106">
        <f t="shared" si="0"/>
        <v>0</v>
      </c>
    </row>
    <row r="14" spans="1:40">
      <c r="A14" s="82">
        <f>'1polugodiste'!A20</f>
        <v>0</v>
      </c>
      <c r="B14" s="82">
        <f>'1polugodiste'!B20:D20</f>
        <v>0</v>
      </c>
      <c r="C14" s="108"/>
      <c r="D14" s="109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5">
        <f t="shared" si="0"/>
        <v>0</v>
      </c>
      <c r="AN14" s="106">
        <f t="shared" si="0"/>
        <v>0</v>
      </c>
    </row>
    <row r="15" spans="1:40">
      <c r="A15" s="82">
        <f>'1polugodiste'!A21</f>
        <v>0</v>
      </c>
      <c r="B15" s="82">
        <f>'1polugodiste'!B21:D21</f>
        <v>0</v>
      </c>
      <c r="C15" s="108"/>
      <c r="D15" s="109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5">
        <f t="shared" si="0"/>
        <v>0</v>
      </c>
      <c r="AN15" s="106">
        <f t="shared" si="0"/>
        <v>0</v>
      </c>
    </row>
    <row r="16" spans="1:40">
      <c r="A16" s="82">
        <f>'1polugodiste'!A22</f>
        <v>0</v>
      </c>
      <c r="B16" s="82">
        <f>'1polugodiste'!B22:D22</f>
        <v>0</v>
      </c>
      <c r="C16" s="108"/>
      <c r="D16" s="109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5">
        <f t="shared" si="0"/>
        <v>0</v>
      </c>
      <c r="AN16" s="106">
        <f t="shared" si="0"/>
        <v>0</v>
      </c>
    </row>
    <row r="17" spans="1:40">
      <c r="A17" s="82">
        <f>'1polugodiste'!A23</f>
        <v>0</v>
      </c>
      <c r="B17" s="82">
        <f>'1polugodiste'!B23:D23</f>
        <v>0</v>
      </c>
      <c r="C17" s="108"/>
      <c r="D17" s="109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5">
        <f t="shared" si="0"/>
        <v>0</v>
      </c>
      <c r="AN17" s="106">
        <f t="shared" si="0"/>
        <v>0</v>
      </c>
    </row>
    <row r="18" spans="1:40">
      <c r="A18" s="82">
        <f>'1polugodiste'!A24</f>
        <v>0</v>
      </c>
      <c r="B18" s="82">
        <f>'1polugodiste'!B24:D24</f>
        <v>0</v>
      </c>
      <c r="C18" s="108"/>
      <c r="D18" s="109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5">
        <f t="shared" si="0"/>
        <v>0</v>
      </c>
      <c r="AN18" s="106">
        <f t="shared" si="0"/>
        <v>0</v>
      </c>
    </row>
    <row r="19" spans="1:40">
      <c r="A19" s="82">
        <f>'1polugodiste'!A25</f>
        <v>0</v>
      </c>
      <c r="B19" s="82">
        <f>'1polugodiste'!B25:D25</f>
        <v>0</v>
      </c>
      <c r="C19" s="108"/>
      <c r="D19" s="109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5">
        <f t="shared" si="0"/>
        <v>0</v>
      </c>
      <c r="AN19" s="106">
        <f t="shared" si="0"/>
        <v>0</v>
      </c>
    </row>
    <row r="20" spans="1:40">
      <c r="A20" s="82">
        <f>'1polugodiste'!A26</f>
        <v>0</v>
      </c>
      <c r="B20" s="82">
        <f>'1polugodiste'!B26:D26</f>
        <v>0</v>
      </c>
      <c r="C20" s="108"/>
      <c r="D20" s="109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5">
        <f t="shared" si="0"/>
        <v>0</v>
      </c>
      <c r="AN20" s="106">
        <f t="shared" si="0"/>
        <v>0</v>
      </c>
    </row>
    <row r="21" spans="1:40">
      <c r="A21" s="82">
        <f>'1polugodiste'!A27</f>
        <v>0</v>
      </c>
      <c r="B21" s="82">
        <f>'1polugodiste'!B27:D27</f>
        <v>0</v>
      </c>
      <c r="C21" s="108"/>
      <c r="D21" s="109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5">
        <f t="shared" si="0"/>
        <v>0</v>
      </c>
      <c r="AN21" s="106">
        <f t="shared" si="0"/>
        <v>0</v>
      </c>
    </row>
    <row r="22" spans="1:40">
      <c r="A22" s="82">
        <f>'1polugodiste'!A28</f>
        <v>0</v>
      </c>
      <c r="B22" s="82">
        <f>'1polugodiste'!B28:D28</f>
        <v>0</v>
      </c>
      <c r="C22" s="108"/>
      <c r="D22" s="109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5">
        <f t="shared" si="0"/>
        <v>0</v>
      </c>
      <c r="AN22" s="106">
        <f t="shared" si="0"/>
        <v>0</v>
      </c>
    </row>
    <row r="23" spans="1:40">
      <c r="A23" s="82">
        <f>'1polugodiste'!A29</f>
        <v>0</v>
      </c>
      <c r="B23" s="82">
        <f>'1polugodiste'!B29:D29</f>
        <v>0</v>
      </c>
      <c r="C23" s="108"/>
      <c r="D23" s="109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5">
        <f t="shared" si="0"/>
        <v>0</v>
      </c>
      <c r="AN23" s="106">
        <f t="shared" si="0"/>
        <v>0</v>
      </c>
    </row>
    <row r="24" spans="1:40">
      <c r="A24" s="82">
        <f>'1polugodiste'!A30</f>
        <v>0</v>
      </c>
      <c r="B24" s="82">
        <f>'1polugodiste'!B30:D30</f>
        <v>0</v>
      </c>
      <c r="C24" s="108"/>
      <c r="D24" s="109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5">
        <f t="shared" si="0"/>
        <v>0</v>
      </c>
      <c r="AN24" s="106">
        <f t="shared" si="0"/>
        <v>0</v>
      </c>
    </row>
    <row r="25" spans="1:40">
      <c r="A25" s="82">
        <f>'1polugodiste'!A31</f>
        <v>0</v>
      </c>
      <c r="B25" s="82">
        <f>'1polugodiste'!B31:D31</f>
        <v>0</v>
      </c>
      <c r="C25" s="108"/>
      <c r="D25" s="109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5">
        <f t="shared" si="0"/>
        <v>0</v>
      </c>
      <c r="AN25" s="106">
        <f t="shared" si="0"/>
        <v>0</v>
      </c>
    </row>
    <row r="26" spans="1:40">
      <c r="A26" s="82">
        <f>'1polugodiste'!A32</f>
        <v>0</v>
      </c>
      <c r="B26" s="82">
        <f>'1polugodiste'!B32:D32</f>
        <v>0</v>
      </c>
      <c r="C26" s="108"/>
      <c r="D26" s="109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5">
        <f t="shared" si="0"/>
        <v>0</v>
      </c>
      <c r="AN26" s="106">
        <f t="shared" si="0"/>
        <v>0</v>
      </c>
    </row>
    <row r="27" spans="1:40">
      <c r="A27" s="82">
        <f>'1polugodiste'!A33</f>
        <v>0</v>
      </c>
      <c r="B27" s="82"/>
      <c r="C27" s="108"/>
      <c r="D27" s="109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5">
        <f t="shared" si="0"/>
        <v>0</v>
      </c>
      <c r="AN27" s="106">
        <f t="shared" si="0"/>
        <v>0</v>
      </c>
    </row>
    <row r="28" spans="1:40">
      <c r="A28" s="82">
        <f>'1polugodiste'!A34</f>
        <v>0</v>
      </c>
      <c r="B28" s="82"/>
      <c r="C28" s="108"/>
      <c r="D28" s="109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5">
        <f t="shared" si="0"/>
        <v>0</v>
      </c>
      <c r="AN28" s="106">
        <f t="shared" si="0"/>
        <v>0</v>
      </c>
    </row>
    <row r="29" spans="1:40">
      <c r="A29" s="82">
        <f>'1polugodiste'!A35</f>
        <v>0</v>
      </c>
      <c r="B29" s="82"/>
      <c r="C29" s="108"/>
      <c r="D29" s="109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5">
        <f t="shared" si="0"/>
        <v>0</v>
      </c>
      <c r="AN29" s="106">
        <f t="shared" si="0"/>
        <v>0</v>
      </c>
    </row>
    <row r="30" spans="1:40">
      <c r="A30" s="82">
        <f>'1polugodiste'!A36</f>
        <v>0</v>
      </c>
      <c r="B30" s="82"/>
      <c r="C30" s="108"/>
      <c r="D30" s="109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5">
        <f t="shared" si="0"/>
        <v>0</v>
      </c>
      <c r="AN30" s="106">
        <f t="shared" si="0"/>
        <v>0</v>
      </c>
    </row>
    <row r="31" spans="1:40">
      <c r="A31" s="82">
        <f>'1polugodiste'!A37</f>
        <v>0</v>
      </c>
      <c r="B31" s="82"/>
      <c r="C31" s="108"/>
      <c r="D31" s="109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5">
        <f t="shared" si="0"/>
        <v>0</v>
      </c>
      <c r="AN31" s="106">
        <f t="shared" si="0"/>
        <v>0</v>
      </c>
    </row>
    <row r="32" spans="1:40">
      <c r="A32" s="82">
        <f>'1polugodiste'!A38</f>
        <v>0</v>
      </c>
      <c r="B32" s="82"/>
      <c r="C32" s="108"/>
      <c r="D32" s="109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5">
        <f t="shared" si="0"/>
        <v>0</v>
      </c>
      <c r="AN32" s="106">
        <f t="shared" si="0"/>
        <v>0</v>
      </c>
    </row>
    <row r="33" spans="1:40">
      <c r="A33" s="82">
        <f>'1polugodiste'!A39</f>
        <v>0</v>
      </c>
      <c r="B33" s="82"/>
      <c r="C33" s="108"/>
      <c r="D33" s="109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5">
        <f t="shared" si="0"/>
        <v>0</v>
      </c>
      <c r="AN33" s="106">
        <f t="shared" si="0"/>
        <v>0</v>
      </c>
    </row>
    <row r="34" spans="1:40">
      <c r="A34" s="82">
        <f>'1polugodiste'!A40</f>
        <v>0</v>
      </c>
      <c r="B34" s="82"/>
      <c r="C34" s="108"/>
      <c r="D34" s="109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5">
        <f t="shared" si="0"/>
        <v>0</v>
      </c>
      <c r="AN34" s="106">
        <f t="shared" si="0"/>
        <v>0</v>
      </c>
    </row>
    <row r="35" spans="1:40">
      <c r="A35" s="82">
        <f>'1polugodiste'!A41</f>
        <v>0</v>
      </c>
      <c r="B35" s="82"/>
      <c r="C35" s="110"/>
      <c r="D35" s="111"/>
      <c r="E35" s="110"/>
      <c r="F35" s="110"/>
      <c r="G35" s="110"/>
      <c r="H35" s="110"/>
      <c r="I35" s="110">
        <v>1</v>
      </c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>
        <v>1</v>
      </c>
      <c r="AD35" s="110"/>
      <c r="AE35" s="110"/>
      <c r="AF35" s="110"/>
      <c r="AG35" s="110"/>
      <c r="AH35" s="110"/>
      <c r="AI35" s="110"/>
      <c r="AJ35" s="110"/>
      <c r="AK35" s="110"/>
      <c r="AL35" s="110"/>
      <c r="AM35" s="106">
        <f t="shared" si="0"/>
        <v>2</v>
      </c>
      <c r="AN35" s="106">
        <f t="shared" si="0"/>
        <v>0</v>
      </c>
    </row>
    <row r="36" spans="1:40">
      <c r="A36" s="106"/>
      <c r="B36" s="106"/>
      <c r="C36" s="76">
        <f>SUM(C3:C35)</f>
        <v>0</v>
      </c>
      <c r="D36" s="76"/>
      <c r="E36" s="76">
        <f>SUM(E3:E35)</f>
        <v>0</v>
      </c>
      <c r="F36" s="76"/>
      <c r="G36" s="76">
        <f>SUM(G3:G35)</f>
        <v>0</v>
      </c>
      <c r="H36" s="76"/>
      <c r="I36" s="76">
        <f>SUM(I3:I35)</f>
        <v>1</v>
      </c>
      <c r="J36" s="76"/>
      <c r="K36" s="76">
        <f>SUM(K3:K35)</f>
        <v>0</v>
      </c>
      <c r="L36" s="76"/>
      <c r="M36" s="76">
        <f>SUM(M3:M35)</f>
        <v>0</v>
      </c>
      <c r="N36" s="76"/>
      <c r="O36" s="76">
        <f>SUM(O3:O35)</f>
        <v>0</v>
      </c>
      <c r="P36" s="76"/>
      <c r="Q36" s="76">
        <f>SUM(Q3:Q35)</f>
        <v>0</v>
      </c>
      <c r="R36" s="76"/>
      <c r="S36" s="76">
        <f>SUM(S3:S35)</f>
        <v>0</v>
      </c>
      <c r="T36" s="76"/>
      <c r="U36" s="76">
        <f>SUM(U3:U35)</f>
        <v>0</v>
      </c>
      <c r="V36" s="76"/>
      <c r="W36" s="76">
        <f>SUM(W3:W35)</f>
        <v>0</v>
      </c>
      <c r="X36" s="76"/>
      <c r="Y36" s="76">
        <f>SUM(Y3:Y35)</f>
        <v>0</v>
      </c>
      <c r="Z36" s="76"/>
      <c r="AA36" s="76">
        <f>SUM(AA3:AA35)</f>
        <v>0</v>
      </c>
      <c r="AB36" s="76"/>
      <c r="AC36" s="76">
        <f>SUM(AC3:AC35)</f>
        <v>1</v>
      </c>
      <c r="AD36" s="76"/>
      <c r="AE36" s="76">
        <f>SUM(AE3:AE35)</f>
        <v>0</v>
      </c>
      <c r="AF36" s="76"/>
      <c r="AG36" s="76">
        <f>SUM(AG3:AG35)</f>
        <v>0</v>
      </c>
      <c r="AH36" s="76"/>
      <c r="AI36" s="76">
        <f>SUM(AI3:AI35)</f>
        <v>0</v>
      </c>
      <c r="AJ36" s="76"/>
      <c r="AK36" s="76">
        <f>SUM(AK3:AK35)</f>
        <v>0</v>
      </c>
      <c r="AL36" s="76"/>
      <c r="AM36" s="106">
        <f t="shared" si="0"/>
        <v>2</v>
      </c>
      <c r="AN36" s="106">
        <f t="shared" si="0"/>
        <v>0</v>
      </c>
    </row>
    <row r="37" spans="1:40">
      <c r="A37" s="106"/>
      <c r="B37" s="106"/>
      <c r="C37" s="76"/>
      <c r="D37" s="76">
        <f>SUM(D3:D35)</f>
        <v>0</v>
      </c>
      <c r="E37" s="76"/>
      <c r="F37" s="76">
        <f>SUM(F3:F35)</f>
        <v>0</v>
      </c>
      <c r="G37" s="76"/>
      <c r="H37" s="76">
        <f>SUM(H3:H35)</f>
        <v>0</v>
      </c>
      <c r="I37" s="76"/>
      <c r="J37" s="76">
        <f>SUM(J3:J35)</f>
        <v>0</v>
      </c>
      <c r="K37" s="76"/>
      <c r="L37" s="76">
        <f>SUM(L3:L35)</f>
        <v>0</v>
      </c>
      <c r="M37" s="76"/>
      <c r="N37" s="76">
        <f>SUM(N3:N35)</f>
        <v>0</v>
      </c>
      <c r="O37" s="76"/>
      <c r="P37" s="76">
        <f>SUM(P3:P35)</f>
        <v>0</v>
      </c>
      <c r="Q37" s="76"/>
      <c r="R37" s="76">
        <f>SUM(R3:R35)</f>
        <v>0</v>
      </c>
      <c r="S37" s="76"/>
      <c r="T37" s="76">
        <f>SUM(T3:T35)</f>
        <v>0</v>
      </c>
      <c r="U37" s="76"/>
      <c r="V37" s="76">
        <f>SUM(V3:V35)</f>
        <v>0</v>
      </c>
      <c r="W37" s="76"/>
      <c r="X37" s="76">
        <f>SUM(X3:X35)</f>
        <v>0</v>
      </c>
      <c r="Y37" s="76"/>
      <c r="Z37" s="76">
        <f>SUM(Z3:Z35)</f>
        <v>0</v>
      </c>
      <c r="AA37" s="76"/>
      <c r="AB37" s="76">
        <f>SUM(AB3:AB35)</f>
        <v>0</v>
      </c>
      <c r="AC37" s="76"/>
      <c r="AD37" s="76">
        <f>SUM(AD3:AD35)</f>
        <v>0</v>
      </c>
      <c r="AE37" s="76"/>
      <c r="AF37" s="76">
        <f>SUM(AF3:AF35)</f>
        <v>0</v>
      </c>
      <c r="AG37" s="76"/>
      <c r="AH37" s="76">
        <f>SUM(AH3:AH35)</f>
        <v>0</v>
      </c>
      <c r="AI37" s="76"/>
      <c r="AJ37" s="76">
        <f>SUM(AJ3:AJ35)</f>
        <v>0</v>
      </c>
      <c r="AK37" s="76"/>
      <c r="AL37" s="76">
        <f>SUM(AL3:AL35)</f>
        <v>0</v>
      </c>
      <c r="AM37" s="106">
        <f>SUM(C37:AL37)</f>
        <v>0</v>
      </c>
      <c r="AN37" s="106">
        <f>SUM(D37,F37,H37,J37,L37,N37,P37,R37,T37,V37,X37,Z37,AB37,AD37,AF37,AH37,AJ37,AL37)</f>
        <v>0</v>
      </c>
    </row>
    <row r="38" spans="1:40">
      <c r="A38" s="106"/>
      <c r="B38" s="106"/>
      <c r="C38" s="76">
        <f>SUM(C36,C37)</f>
        <v>0</v>
      </c>
      <c r="D38" s="76">
        <f t="shared" ref="D38:AL38" si="1">SUM(D36,D37)</f>
        <v>0</v>
      </c>
      <c r="E38" s="76">
        <f t="shared" si="1"/>
        <v>0</v>
      </c>
      <c r="F38" s="76">
        <f t="shared" si="1"/>
        <v>0</v>
      </c>
      <c r="G38" s="76">
        <f t="shared" si="1"/>
        <v>0</v>
      </c>
      <c r="H38" s="76">
        <f t="shared" si="1"/>
        <v>0</v>
      </c>
      <c r="I38" s="76">
        <f t="shared" si="1"/>
        <v>1</v>
      </c>
      <c r="J38" s="76">
        <f t="shared" si="1"/>
        <v>0</v>
      </c>
      <c r="K38" s="76">
        <f t="shared" si="1"/>
        <v>0</v>
      </c>
      <c r="L38" s="76">
        <f t="shared" si="1"/>
        <v>0</v>
      </c>
      <c r="M38" s="76">
        <f t="shared" si="1"/>
        <v>0</v>
      </c>
      <c r="N38" s="76">
        <f t="shared" si="1"/>
        <v>0</v>
      </c>
      <c r="O38" s="76">
        <f t="shared" si="1"/>
        <v>0</v>
      </c>
      <c r="P38" s="76">
        <f t="shared" si="1"/>
        <v>0</v>
      </c>
      <c r="Q38" s="76">
        <f t="shared" si="1"/>
        <v>0</v>
      </c>
      <c r="R38" s="76">
        <f t="shared" si="1"/>
        <v>0</v>
      </c>
      <c r="S38" s="76">
        <f t="shared" si="1"/>
        <v>0</v>
      </c>
      <c r="T38" s="76">
        <f t="shared" si="1"/>
        <v>0</v>
      </c>
      <c r="U38" s="76">
        <f t="shared" si="1"/>
        <v>0</v>
      </c>
      <c r="V38" s="76">
        <f t="shared" si="1"/>
        <v>0</v>
      </c>
      <c r="W38" s="76">
        <f t="shared" si="1"/>
        <v>0</v>
      </c>
      <c r="X38" s="76">
        <f t="shared" si="1"/>
        <v>0</v>
      </c>
      <c r="Y38" s="76">
        <f t="shared" si="1"/>
        <v>0</v>
      </c>
      <c r="Z38" s="76">
        <f t="shared" si="1"/>
        <v>0</v>
      </c>
      <c r="AA38" s="76">
        <f t="shared" si="1"/>
        <v>0</v>
      </c>
      <c r="AB38" s="76">
        <f t="shared" si="1"/>
        <v>0</v>
      </c>
      <c r="AC38" s="76">
        <f t="shared" si="1"/>
        <v>1</v>
      </c>
      <c r="AD38" s="76">
        <f t="shared" si="1"/>
        <v>0</v>
      </c>
      <c r="AE38" s="76">
        <f t="shared" si="1"/>
        <v>0</v>
      </c>
      <c r="AF38" s="76">
        <f t="shared" si="1"/>
        <v>0</v>
      </c>
      <c r="AG38" s="76">
        <f t="shared" si="1"/>
        <v>0</v>
      </c>
      <c r="AH38" s="76">
        <f t="shared" si="1"/>
        <v>0</v>
      </c>
      <c r="AI38" s="76">
        <f t="shared" si="1"/>
        <v>0</v>
      </c>
      <c r="AJ38" s="76">
        <f t="shared" si="1"/>
        <v>0</v>
      </c>
      <c r="AK38" s="76">
        <f t="shared" si="1"/>
        <v>0</v>
      </c>
      <c r="AL38" s="76">
        <f t="shared" si="1"/>
        <v>0</v>
      </c>
      <c r="AM38" s="107">
        <f>SUM(C38:AL38)</f>
        <v>2</v>
      </c>
      <c r="AN38" s="107"/>
    </row>
    <row r="52" spans="18:18">
      <c r="R52" s="78"/>
    </row>
  </sheetData>
  <sheetProtection algorithmName="SHA-512" hashValue="b7hEjC4r9tX26mmJVI1yWshHrKOMKqgGQZ+9OvTj6LvdLw51Ei+nlIuUjH86PDIAA16iaIFmVBArfJHQL7i8eg==" saltValue="z6YMI9yRv7ftUix7UCm6tQ==" spinCount="100000" sheet="1" objects="1" scenarios="1"/>
  <mergeCells count="57">
    <mergeCell ref="AH2:AH3"/>
    <mergeCell ref="AI2:AI3"/>
    <mergeCell ref="AJ2:AJ3"/>
    <mergeCell ref="AK2:AK3"/>
    <mergeCell ref="AL2:AL3"/>
    <mergeCell ref="AG2:AG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U2:U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AK1:AL1"/>
    <mergeCell ref="AM1:AM3"/>
    <mergeCell ref="AN1:AN3"/>
    <mergeCell ref="C2:C3"/>
    <mergeCell ref="D2:D3"/>
    <mergeCell ref="E2:E3"/>
    <mergeCell ref="F2:F3"/>
    <mergeCell ref="G2:G3"/>
    <mergeCell ref="H2:H3"/>
    <mergeCell ref="I2:I3"/>
    <mergeCell ref="Y1:Z1"/>
    <mergeCell ref="AA1:AB1"/>
    <mergeCell ref="AC1:AD1"/>
    <mergeCell ref="AE1:AF1"/>
    <mergeCell ref="AG1:AH1"/>
    <mergeCell ref="AI1:AJ1"/>
    <mergeCell ref="W1:X1"/>
    <mergeCell ref="A1:B1"/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</mergeCells>
  <conditionalFormatting sqref="AK4:AK35">
    <cfRule type="cellIs" dxfId="0" priority="1" operator="equal">
      <formula>SUM($C$3,$E$3,$G$3,$I$3,$K$3,$M$3,$O$3,$Q$3,$S$3,$U$3,$W$3,$Y$3,$AA$3,$AC$3,$AE$3,$AG$3,$AI$3,$AK$3)</formula>
    </cfRule>
  </conditionalFormatting>
  <pageMargins left="0.25" right="0.25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2"/>
  <sheetViews>
    <sheetView tabSelected="1" workbookViewId="0">
      <selection activeCell="N16" sqref="N16"/>
    </sheetView>
  </sheetViews>
  <sheetFormatPr defaultRowHeight="15"/>
  <sheetData>
    <row r="4" spans="1:11">
      <c r="A4" s="316" t="s">
        <v>95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</row>
    <row r="5" spans="1:11">
      <c r="A5" s="316"/>
      <c r="B5" s="316"/>
      <c r="C5" s="316"/>
      <c r="D5" s="316"/>
      <c r="E5" s="316"/>
      <c r="F5" s="316"/>
      <c r="G5" s="316"/>
      <c r="H5" s="316"/>
      <c r="I5" s="316"/>
      <c r="J5" s="316"/>
      <c r="K5" s="316"/>
    </row>
    <row r="6" spans="1:11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</row>
    <row r="7" spans="1:11">
      <c r="A7" s="316"/>
      <c r="B7" s="316"/>
      <c r="C7" s="316"/>
      <c r="D7" s="316"/>
      <c r="E7" s="316"/>
      <c r="F7" s="316"/>
      <c r="G7" s="316"/>
      <c r="H7" s="316"/>
      <c r="I7" s="316"/>
      <c r="J7" s="316"/>
      <c r="K7" s="316"/>
    </row>
    <row r="8" spans="1:11">
      <c r="A8" s="316"/>
      <c r="B8" s="316"/>
      <c r="C8" s="316"/>
      <c r="D8" s="316"/>
      <c r="E8" s="316"/>
      <c r="F8" s="316"/>
      <c r="G8" s="316"/>
      <c r="H8" s="316"/>
      <c r="I8" s="316"/>
      <c r="J8" s="316"/>
      <c r="K8" s="316"/>
    </row>
    <row r="9" spans="1:11">
      <c r="A9" s="316"/>
      <c r="B9" s="316"/>
      <c r="C9" s="316"/>
      <c r="D9" s="316"/>
      <c r="E9" s="316"/>
      <c r="F9" s="316"/>
      <c r="G9" s="316"/>
      <c r="H9" s="316"/>
      <c r="I9" s="316"/>
      <c r="J9" s="316"/>
      <c r="K9" s="316"/>
    </row>
    <row r="10" spans="1:11">
      <c r="A10" s="316"/>
      <c r="B10" s="316"/>
      <c r="C10" s="316"/>
      <c r="D10" s="316"/>
      <c r="E10" s="316"/>
      <c r="F10" s="316"/>
      <c r="G10" s="316"/>
      <c r="H10" s="316"/>
      <c r="I10" s="316"/>
      <c r="J10" s="316"/>
      <c r="K10" s="316"/>
    </row>
    <row r="11" spans="1:11">
      <c r="A11" s="316"/>
      <c r="B11" s="316"/>
      <c r="C11" s="316"/>
      <c r="D11" s="316"/>
      <c r="E11" s="316"/>
      <c r="F11" s="316"/>
      <c r="G11" s="316"/>
      <c r="H11" s="316"/>
      <c r="I11" s="316"/>
      <c r="J11" s="316"/>
      <c r="K11" s="316"/>
    </row>
    <row r="12" spans="1:11">
      <c r="A12" s="316"/>
      <c r="B12" s="316"/>
      <c r="C12" s="316"/>
      <c r="D12" s="316"/>
      <c r="E12" s="316"/>
      <c r="F12" s="316"/>
      <c r="G12" s="316"/>
      <c r="H12" s="316"/>
      <c r="I12" s="316"/>
      <c r="J12" s="316"/>
      <c r="K12" s="316"/>
    </row>
  </sheetData>
  <mergeCells count="1">
    <mergeCell ref="A4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1polugodiste</vt:lpstr>
      <vt:lpstr>odsutnost1</vt:lpstr>
      <vt:lpstr>2.polugodiste </vt:lpstr>
      <vt:lpstr>odsutnost2</vt:lpstr>
      <vt:lpstr>objašnjenje</vt:lpstr>
      <vt:lpstr>'1polugodiste'!Print_Area</vt:lpstr>
      <vt:lpstr>'2.polugodiste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2017-05-30T09:04:41Z</dcterms:modified>
</cp:coreProperties>
</file>